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<sst xmlns="http://schemas.openxmlformats.org/spreadsheetml/2006/main" count="270" uniqueCount="160">
  <si>
    <t>Приложение № 3</t>
  </si>
  <si>
    <t>к решению Совета народных депутатов  муниципального образования Краснопламенское сельское поселение</t>
  </si>
  <si>
    <t>Приложение №  5</t>
  </si>
  <si>
    <t xml:space="preserve">От 09.12.2021 № 27            </t>
  </si>
  <si>
    <t xml:space="preserve">Распределение бюджетных ассигнований по целевым статьям (муниципальным программам муниципального образования Краснопламенское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Краснопламенское сельское поселение на 2022 год и на плановый период 2023 и 2024 годов </t>
  </si>
  <si>
    <t>(тыс.руб.)</t>
  </si>
  <si>
    <t>Наименование расходов</t>
  </si>
  <si>
    <t>Код целевой статьи</t>
  </si>
  <si>
    <t>Код вида расходов</t>
  </si>
  <si>
    <t>Код раздела</t>
  </si>
  <si>
    <t>Код подраздела</t>
  </si>
  <si>
    <t>План 
на 2022 год</t>
  </si>
  <si>
    <t>Утв.План 
на 2022 год</t>
  </si>
  <si>
    <t>март</t>
  </si>
  <si>
    <t>План 
на 2023 год</t>
  </si>
  <si>
    <t>План 
на 2024 год</t>
  </si>
  <si>
    <t>4</t>
  </si>
  <si>
    <t>5</t>
  </si>
  <si>
    <t>Муниципальная программа «Капитальный ремонт многоквартирных домов муниципального образования   Краснопламенское сельское поселение»</t>
  </si>
  <si>
    <t>01</t>
  </si>
  <si>
    <t>Основное мероприятие «Содержание и ремонт муниципальных помещений»</t>
  </si>
  <si>
    <t>01001</t>
  </si>
  <si>
    <t>Расходы на мероприятия по содержанию и ремонту муниципальных помещений (Закупка товаров, работ и услуг для обеспечения государственных (муниципальных) нужд)</t>
  </si>
  <si>
    <t>0100122060</t>
  </si>
  <si>
    <t>200</t>
  </si>
  <si>
    <t>05</t>
  </si>
  <si>
    <t>Основное мероприятие «Оплата взносов на капитальный ремонт многоквартирных домов»</t>
  </si>
  <si>
    <t>01002</t>
  </si>
  <si>
    <t>Расходы на оплату взносов на капитальный ремонт многоквартирных домов (Закупка товаров, работ и услуг для обеспечения государственных (муниципальных) нужд)</t>
  </si>
  <si>
    <t>0100222060</t>
  </si>
  <si>
    <t>Муниципальная программа «Комплексная программа благоустройства территории Краснопламенского сельского поселения»</t>
  </si>
  <si>
    <t>02</t>
  </si>
  <si>
    <t>Основное мероприятие «Уличное освещение»</t>
  </si>
  <si>
    <t>02001</t>
  </si>
  <si>
    <t>Расходы на оплату уличного освещения (Закупка товаров, работ и услуг для обеспечения государственных (муниципальных) нужд)</t>
  </si>
  <si>
    <t>0200123010</t>
  </si>
  <si>
    <t>03</t>
  </si>
  <si>
    <t>Основное мероприятие «Содержание сетей  и установка приборов учета уличного освещения»</t>
  </si>
  <si>
    <t>02002</t>
  </si>
  <si>
    <t>Расходы на содержание сетей уличного освещения (Закупка товаров, работ и услуг для обеспечения государственных (муниципальных) нужд)</t>
  </si>
  <si>
    <t>0200223020</t>
  </si>
  <si>
    <t>Основное мероприятие «Организация и содержание мест захоронения»</t>
  </si>
  <si>
    <t>02003</t>
  </si>
  <si>
    <t>Расходы на организацию и содержание мест захоронения (Закупка товаров, работ и услуг для обеспечения государственных (муниципальных) нужд)</t>
  </si>
  <si>
    <t>0200323030</t>
  </si>
  <si>
    <t>Основное мероприятие «Прочие мероприятия по  благоустройству территории»</t>
  </si>
  <si>
    <t>02004</t>
  </si>
  <si>
    <t>Расходы на прочие мероприятия по благоустройству (Закупка товаров, работ и услуг для обеспечения государственных (муниципальных) нужд)</t>
  </si>
  <si>
    <t>0200423040</t>
  </si>
  <si>
    <t>Расходы на мероприятия по благоустройству территории поселения   (Закупка товаров, работ и услуг для государственных (муниципальных) нужд)</t>
  </si>
  <si>
    <t>0200462080</t>
  </si>
  <si>
    <t>Основное мероприятие «Ликвидация стихийных свалок»</t>
  </si>
  <si>
    <t>02005</t>
  </si>
  <si>
    <t>Расходы на ликвидацию стихийных свалок (Закупка товаров, работ и услуг для  обеспечения государственных (муниципальных) нужд)</t>
  </si>
  <si>
    <t>0200523050</t>
  </si>
  <si>
    <t>Основное мероприятие «Создание мест накопления ТКО»</t>
  </si>
  <si>
    <t>02006</t>
  </si>
  <si>
    <t>Расходы на мероприятия по созданию мест накопления ТКО (Закупка товаров, работ и услуг для обеспечения государственных (муниципальных) нужд)</t>
  </si>
  <si>
    <t>020062М010</t>
  </si>
  <si>
    <t>Муниципальная программа «Развитие системы пожарной безопасности на территории муниципального образования Краснопламенское сельское поселение»</t>
  </si>
  <si>
    <t>04</t>
  </si>
  <si>
    <t>Основное мероприятие «Проведение противопожарных мероприятий по опашке территории»</t>
  </si>
  <si>
    <t>04001</t>
  </si>
  <si>
    <t>Расходы на проведение противопожарных мероприятий  (Закупка товаров, работ и услуг для обеспечения государственных (муниципальных) нужд)</t>
  </si>
  <si>
    <t>0400122010</t>
  </si>
  <si>
    <t>10</t>
  </si>
  <si>
    <t>Основное мероприятие «Проведение противопожарных мероприятий по содержанию водоемов»</t>
  </si>
  <si>
    <t>04002</t>
  </si>
  <si>
    <t>Расходы на  проведение противопожарных мероприятий  (Закупка товаров, работ и услуг для обеспечения государственных (муниципальных) нужд)</t>
  </si>
  <si>
    <t>0400222010</t>
  </si>
  <si>
    <t>Основное мероприятие «Прочие противопожарные мероприятия»</t>
  </si>
  <si>
    <t>04003</t>
  </si>
  <si>
    <t>0400322010</t>
  </si>
  <si>
    <t>Муниципальная программа «Развитие муниципальной службы в муниципальном образовании Краснопламенское сельское поселение»</t>
  </si>
  <si>
    <t>Основное мероприятие «Размещение информации о деятельности органов местного самоуправления и социально-экономического развития поселения»</t>
  </si>
  <si>
    <t>05001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</si>
  <si>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обеспечения государственных (муниципальных) нужд)</t>
  </si>
  <si>
    <t>0500122090</t>
  </si>
  <si>
    <t>13</t>
  </si>
  <si>
    <t>Основное мероприятие «Пенсионное обеспечение»</t>
  </si>
  <si>
    <t>05002</t>
  </si>
  <si>
    <t>Расходы на пенсионное обеспечение (Социальное обеспечение и иные выплаты населению)</t>
  </si>
  <si>
    <t>0500210070</t>
  </si>
  <si>
    <t xml:space="preserve">Муниципальная программа «Сохранение и развитие культуры в Краснопламенском сельском поселении» </t>
  </si>
  <si>
    <t>06</t>
  </si>
  <si>
    <t>Основные мероприятия «Обеспечение деятельности (оказание услуг) муниципального бюджетного учреждения культуры»</t>
  </si>
  <si>
    <t>06001</t>
  </si>
  <si>
    <t>Расходы на обеспечение деятельности (оказание услуг) муниципального бюджетного учреждения культуры «Досугово-Информационный Центр» (Предоставление субсидий бюджетным, автономным учреждениям и иным некоммерческим организациям)</t>
  </si>
  <si>
    <t>0600120050</t>
  </si>
  <si>
    <t>600</t>
  </si>
  <si>
    <t>08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</si>
  <si>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</si>
  <si>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06001S0390</t>
  </si>
  <si>
    <t>Основные мероприятия «Предоставление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культуры»</t>
  </si>
  <si>
    <t>06002</t>
  </si>
  <si>
    <t>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</si>
  <si>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0600271960</t>
  </si>
  <si>
    <t>Основное мероприятие «Проведение культурно-массовых мероприятий»</t>
  </si>
  <si>
    <t>06003</t>
  </si>
  <si>
    <t>Расходы на проведение мероприятий (Закупка товаров, работ и услуг для обеспечения государственных (муниципальных) нужд)</t>
  </si>
  <si>
    <t>0600320060</t>
  </si>
  <si>
    <t>Основное мероприятие "Гранты на реализацию творческих проектов на селе в сфере культуры"</t>
  </si>
  <si>
    <t>06004</t>
  </si>
  <si>
    <t>Иные межбюджетные трансферты на выделение грантов на реализацию творческих проектов на селе в сфере культуры (Предоставление субсидий бюджетным, автономным учреждениям и иным некоммерческим организациям)</t>
  </si>
  <si>
    <t>0600471330</t>
  </si>
  <si>
    <t xml:space="preserve"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Краснопламенского сельского поселения» </t>
  </si>
  <si>
    <t>09</t>
  </si>
  <si>
    <t>Основное мероприятие «Расходы по текущему содержанию органов местного самоуправления и учреждений, наделенных функциями управления»</t>
  </si>
  <si>
    <t>09001</t>
  </si>
  <si>
    <t>Расходы на обеспечение  деятельности учреждений и органов власти (Закупка товаров, работ и услуг для обеспечения государственных (муниципальных) нужд)</t>
  </si>
  <si>
    <t>0900100020</t>
  </si>
  <si>
    <t>Расходы на обеспечение  деятельности учреждений и органов власти (Иные бюджетные ассигнования)</t>
  </si>
  <si>
    <t>800</t>
  </si>
  <si>
    <t>Расходы на выплаты по оплате труда МКУ «АХО Краснопламенского сельского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</si>
  <si>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090010Б010</t>
  </si>
  <si>
    <t>Расходы на обеспечение  деятельности МКУ «АХО Краснопламенского сельского поселения» (Закупка товаров, работ и услуг для обеспечения государственных (муниципальных) нужд)</t>
  </si>
  <si>
    <t>090010Б020</t>
  </si>
  <si>
    <t>Расходы на оказание услуг по бухгалтерскому обслуживанию финансово-хозяйственной деятельности МКУ «АХО Краснопламенского сельского поселения» (Межбюджетные трансферты)</t>
  </si>
  <si>
    <t>090018Б010</t>
  </si>
  <si>
    <t>Основное мероприятие «Расходы на уплату налогов на имущество и транспорт»</t>
  </si>
  <si>
    <t>09002</t>
  </si>
  <si>
    <t>0900200020</t>
  </si>
  <si>
    <t>Расходы на обеспечение  деятельности МКУ «АХО Краснопламенского сельского поселения» (Иные бюджетные ассигнования)</t>
  </si>
  <si>
    <t>090020Б020</t>
  </si>
  <si>
    <t>Основное мероприятие «Расходы по укреплению материально-технической базы»</t>
  </si>
  <si>
    <t>09003</t>
  </si>
  <si>
    <t>0900300020</t>
  </si>
  <si>
    <t>Непрограммные расходы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</si>
  <si>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</si>
  <si>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</si>
  <si>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</si>
  <si>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999000Г110</t>
  </si>
  <si>
    <t>100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</si>
  <si>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</si>
  <si>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 (Межбюджетные трансферты) </t>
  </si>
  <si>
    <t>9990080030</t>
  </si>
  <si>
    <t>500</t>
  </si>
  <si>
    <t>Расходы на подготовку и проведение выборов (Закупка товаров, работ и услуг для обеспечения государственных (муниципальных) нужд)</t>
  </si>
  <si>
    <t>07</t>
  </si>
  <si>
    <t>Резервный фонд администрации муниципального образования (Иные бюджетные ассигнования)</t>
  </si>
  <si>
    <t>11</t>
  </si>
  <si>
    <t>Расходы, связанные с подпиской и поощрением старост (Закупка товаров, работ и услуг для государственных (муниципальных) нужд)</t>
  </si>
  <si>
    <t>9990060170</t>
  </si>
  <si>
    <t>Расходы, связанные с подпиской и поощрением старост (Социальное обеспечение и иные выплаты населению)</t>
  </si>
  <si>
    <t>300</t>
  </si>
  <si>
    <t>Расходы на мероприятия по проведению оценки и предпродажной подготовки объектов муниципальной собственности (Закупка товаров, работ и услуг для обеспечения государственных (муниципальных) нужд)</t>
  </si>
  <si>
    <t>9990060400</t>
  </si>
  <si>
    <t>Субвенции на 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</si>
  <si>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</si>
  <si>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</si>
  <si>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</si>
  <si>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9990020240</t>
  </si>
  <si>
    <t>9990060240</t>
  </si>
  <si>
    <t>Расходы на улучшение жилищных условий граждан, проживающих в сельской местности  (Межбюджетные трансферты)</t>
  </si>
  <si>
    <t>999008Ж030</t>
  </si>
  <si>
    <t>Расходы на обеспечение жильем молодых семей  (Межбюджетные трансферты)</t>
  </si>
  <si>
    <t>99900L4970</t>
  </si>
  <si>
    <t>Расходы на проведение мероприятий  (Закупка товаров, работ и услуг для обеспечения государственных (муниципальных) нужд)</t>
  </si>
  <si>
    <t>ИТОГО РАСХОДОВ:</t>
  </si>
  <si>
    <t xml:space="preserve">От 17.03.2022 №8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</si>
</sst>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000000"/>
    <numFmt numFmtId="173" formatCode="000"/>
    <numFmt numFmtId="174" formatCode="0.0"/>
    <numFmt numFmtId="175" formatCode="#,##0.0"/>
    <numFmt numFmtId="176" formatCode="0.00000"/>
    <numFmt numFmtId="177" formatCode="0.000"/>
  </numFmts>
  <fonts count="25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15" fillId="10" borderId="1" applyNumberFormat="0" applyAlignment="0" applyProtection="0"/>
    <xf numFmtId="0" fontId="16" fillId="4" borderId="2" applyNumberFormat="0" applyAlignment="0" applyProtection="0"/>
    <xf numFmtId="0" fontId="17" fillId="4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6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2" fillId="7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left"/>
    </xf>
    <xf numFmtId="173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right" wrapText="1"/>
    </xf>
    <xf numFmtId="174" fontId="5" fillId="19" borderId="10" xfId="0" applyNumberFormat="1" applyFont="1" applyFill="1" applyBorder="1" applyAlignment="1">
      <alignment horizontal="right" wrapText="1"/>
    </xf>
    <xf numFmtId="0" fontId="2" fillId="20" borderId="10" xfId="0" applyFont="1" applyFill="1" applyBorder="1" applyAlignment="1">
      <alignment horizontal="left" vertical="top" wrapText="1"/>
    </xf>
    <xf numFmtId="49" fontId="2" fillId="20" borderId="10" xfId="0" applyNumberFormat="1" applyFont="1" applyFill="1" applyBorder="1" applyAlignment="1">
      <alignment horizontal="left" wrapText="1"/>
    </xf>
    <xf numFmtId="49" fontId="2" fillId="20" borderId="10" xfId="0" applyNumberFormat="1" applyFont="1" applyFill="1" applyBorder="1" applyAlignment="1">
      <alignment horizontal="center" wrapText="1"/>
    </xf>
    <xf numFmtId="174" fontId="2" fillId="20" borderId="10" xfId="0" applyNumberFormat="1" applyFont="1" applyFill="1" applyBorder="1" applyAlignment="1">
      <alignment horizontal="right" wrapText="1"/>
    </xf>
    <xf numFmtId="174" fontId="2" fillId="19" borderId="10" xfId="0" applyNumberFormat="1" applyFont="1" applyFill="1" applyBorder="1" applyAlignment="1">
      <alignment horizontal="right" wrapText="1"/>
    </xf>
    <xf numFmtId="0" fontId="1" fillId="2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2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74" fontId="2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left" vertical="top" wrapText="1"/>
    </xf>
    <xf numFmtId="11" fontId="2" fillId="0" borderId="10" xfId="0" applyNumberFormat="1" applyFont="1" applyFill="1" applyBorder="1" applyAlignment="1">
      <alignment horizontal="left" vertical="center" wrapText="1"/>
    </xf>
    <xf numFmtId="0" fontId="2" fillId="2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left" vertical="top" wrapText="1"/>
    </xf>
    <xf numFmtId="176" fontId="5" fillId="19" borderId="10" xfId="0" applyNumberFormat="1" applyFont="1" applyFill="1" applyBorder="1" applyAlignment="1">
      <alignment horizontal="right" wrapText="1"/>
    </xf>
    <xf numFmtId="176" fontId="2" fillId="19" borderId="10" xfId="0" applyNumberFormat="1" applyFont="1" applyFill="1" applyBorder="1" applyAlignment="1">
      <alignment horizontal="right" wrapText="1"/>
    </xf>
    <xf numFmtId="177" fontId="2" fillId="0" borderId="10" xfId="0" applyNumberFormat="1" applyFont="1" applyFill="1" applyBorder="1" applyAlignment="1">
      <alignment horizontal="right" wrapText="1"/>
    </xf>
    <xf numFmtId="177" fontId="2" fillId="19" borderId="10" xfId="0" applyNumberFormat="1" applyFont="1" applyFill="1" applyBorder="1" applyAlignment="1">
      <alignment horizontal="right" wrapText="1"/>
    </xf>
    <xf numFmtId="175" fontId="2" fillId="2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175" fontId="5" fillId="0" borderId="10" xfId="0" applyNumberFormat="1" applyFont="1" applyFill="1" applyBorder="1" applyAlignment="1">
      <alignment horizontal="right" wrapText="1"/>
    </xf>
    <xf numFmtId="2" fontId="1" fillId="0" borderId="0" xfId="0" applyNumberFormat="1" applyFont="1" applyFill="1" applyAlignment="1">
      <alignment horizontal="center"/>
    </xf>
    <xf numFmtId="2" fontId="2" fillId="19" borderId="1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tabSelected="1" zoomScale="110" zoomScaleNormal="110" zoomScalePageLayoutView="0" workbookViewId="0" topLeftCell="A1">
      <selection activeCell="F4" sqref="F4:O4"/>
    </sheetView>
  </sheetViews>
  <sheetFormatPr defaultColWidth="9.00390625" defaultRowHeight="12.75"/>
  <cols>
    <col min="1" max="1" width="58.7109375" style="1" customWidth="1"/>
    <col min="2" max="2" width="13.140625" style="2" customWidth="1"/>
    <col min="3" max="3" width="6.00390625" style="3" customWidth="1"/>
    <col min="4" max="5" width="5.00390625" style="4" customWidth="1"/>
    <col min="6" max="6" width="12.00390625" style="4" customWidth="1"/>
    <col min="7" max="8" width="12.00390625" style="4" hidden="1" customWidth="1"/>
    <col min="9" max="13" width="6.140625" style="4" hidden="1" customWidth="1"/>
    <col min="14" max="15" width="11.140625" style="1" customWidth="1"/>
    <col min="16" max="16384" width="9.00390625" style="1" customWidth="1"/>
  </cols>
  <sheetData>
    <row r="2" spans="14:15" ht="13.5">
      <c r="N2" s="67" t="s">
        <v>0</v>
      </c>
      <c r="O2" s="67"/>
    </row>
    <row r="3" spans="5:15" ht="47.25" customHeight="1">
      <c r="E3" s="68" t="s">
        <v>1</v>
      </c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6:15" ht="13.5">
      <c r="F4" s="67" t="s">
        <v>159</v>
      </c>
      <c r="G4" s="67"/>
      <c r="H4" s="67"/>
      <c r="I4" s="67"/>
      <c r="J4" s="67"/>
      <c r="K4" s="67"/>
      <c r="L4" s="67"/>
      <c r="M4" s="67"/>
      <c r="N4" s="67"/>
      <c r="O4" s="67"/>
    </row>
    <row r="6" spans="14:15" ht="13.5">
      <c r="N6" s="67" t="s">
        <v>2</v>
      </c>
      <c r="O6" s="67"/>
    </row>
    <row r="7" spans="5:15" ht="57.75" customHeight="1">
      <c r="E7" s="68" t="s">
        <v>1</v>
      </c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4:15" ht="13.5">
      <c r="N8" s="69" t="s">
        <v>3</v>
      </c>
      <c r="O8" s="69"/>
    </row>
    <row r="10" spans="1:15" ht="78" customHeight="1">
      <c r="A10" s="66" t="s">
        <v>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ht="15">
      <c r="A11" s="5"/>
      <c r="O11" s="6" t="s">
        <v>5</v>
      </c>
    </row>
    <row r="12" spans="1:15" ht="52.5">
      <c r="A12" s="7" t="s">
        <v>6</v>
      </c>
      <c r="B12" s="8" t="s">
        <v>7</v>
      </c>
      <c r="C12" s="7" t="s">
        <v>8</v>
      </c>
      <c r="D12" s="7" t="s">
        <v>9</v>
      </c>
      <c r="E12" s="7" t="s">
        <v>10</v>
      </c>
      <c r="F12" s="9" t="s">
        <v>11</v>
      </c>
      <c r="G12" s="9" t="s">
        <v>12</v>
      </c>
      <c r="H12" s="9" t="s">
        <v>13</v>
      </c>
      <c r="I12" s="9"/>
      <c r="J12" s="9"/>
      <c r="K12" s="9"/>
      <c r="L12" s="9"/>
      <c r="M12" s="9"/>
      <c r="N12" s="9" t="s">
        <v>14</v>
      </c>
      <c r="O12" s="9" t="s">
        <v>15</v>
      </c>
    </row>
    <row r="13" spans="1:15" ht="12.75">
      <c r="A13" s="10">
        <v>1</v>
      </c>
      <c r="B13" s="11">
        <v>2</v>
      </c>
      <c r="C13" s="12">
        <v>3</v>
      </c>
      <c r="D13" s="13" t="s">
        <v>16</v>
      </c>
      <c r="E13" s="13" t="s">
        <v>17</v>
      </c>
      <c r="F13" s="12">
        <v>6</v>
      </c>
      <c r="G13" s="12">
        <v>6</v>
      </c>
      <c r="H13" s="12"/>
      <c r="I13" s="12"/>
      <c r="J13" s="12"/>
      <c r="K13" s="12"/>
      <c r="L13" s="12"/>
      <c r="M13" s="12"/>
      <c r="N13" s="14">
        <v>7</v>
      </c>
      <c r="O13" s="14">
        <v>8</v>
      </c>
    </row>
    <row r="14" spans="1:15" ht="46.5" customHeight="1">
      <c r="A14" s="15" t="s">
        <v>18</v>
      </c>
      <c r="B14" s="16" t="s">
        <v>19</v>
      </c>
      <c r="C14" s="17"/>
      <c r="D14" s="17"/>
      <c r="E14" s="17"/>
      <c r="F14" s="18">
        <f>SUM(G14:M14)</f>
        <v>574</v>
      </c>
      <c r="G14" s="18">
        <f aca="true" t="shared" si="0" ref="G14:O14">G15+G17</f>
        <v>74</v>
      </c>
      <c r="H14" s="19">
        <f t="shared" si="0"/>
        <v>500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74</v>
      </c>
      <c r="O14" s="18">
        <f t="shared" si="0"/>
        <v>74</v>
      </c>
    </row>
    <row r="15" spans="1:15" s="25" customFormat="1" ht="27">
      <c r="A15" s="20" t="s">
        <v>20</v>
      </c>
      <c r="B15" s="21" t="s">
        <v>21</v>
      </c>
      <c r="C15" s="22"/>
      <c r="D15" s="22"/>
      <c r="E15" s="22"/>
      <c r="F15" s="23">
        <f aca="true" t="shared" si="1" ref="F15:O15">F16</f>
        <v>0</v>
      </c>
      <c r="G15" s="23">
        <f t="shared" si="1"/>
        <v>0</v>
      </c>
      <c r="H15" s="24">
        <f t="shared" si="1"/>
        <v>500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3">
        <f t="shared" si="1"/>
        <v>0</v>
      </c>
    </row>
    <row r="16" spans="1:15" s="25" customFormat="1" ht="45.75" customHeight="1">
      <c r="A16" s="20" t="s">
        <v>22</v>
      </c>
      <c r="B16" s="21" t="s">
        <v>23</v>
      </c>
      <c r="C16" s="22" t="s">
        <v>24</v>
      </c>
      <c r="D16" s="22" t="s">
        <v>25</v>
      </c>
      <c r="E16" s="22" t="s">
        <v>19</v>
      </c>
      <c r="F16" s="23"/>
      <c r="G16" s="23"/>
      <c r="H16" s="24">
        <v>500</v>
      </c>
      <c r="I16" s="23"/>
      <c r="J16" s="23"/>
      <c r="K16" s="23"/>
      <c r="L16" s="23"/>
      <c r="M16" s="23"/>
      <c r="N16" s="23"/>
      <c r="O16" s="23"/>
    </row>
    <row r="17" spans="1:15" ht="27">
      <c r="A17" s="26" t="s">
        <v>26</v>
      </c>
      <c r="B17" s="27" t="s">
        <v>27</v>
      </c>
      <c r="C17" s="28"/>
      <c r="D17" s="28"/>
      <c r="E17" s="28"/>
      <c r="F17" s="29">
        <f aca="true" t="shared" si="2" ref="F17:F27">SUM(G17:M17)</f>
        <v>74</v>
      </c>
      <c r="G17" s="29">
        <f aca="true" t="shared" si="3" ref="G17:O17">G18</f>
        <v>74</v>
      </c>
      <c r="H17" s="24">
        <f t="shared" si="3"/>
        <v>0</v>
      </c>
      <c r="I17" s="29">
        <f t="shared" si="3"/>
        <v>0</v>
      </c>
      <c r="J17" s="29">
        <f t="shared" si="3"/>
        <v>0</v>
      </c>
      <c r="K17" s="29">
        <f t="shared" si="3"/>
        <v>0</v>
      </c>
      <c r="L17" s="29">
        <f t="shared" si="3"/>
        <v>0</v>
      </c>
      <c r="M17" s="29">
        <f t="shared" si="3"/>
        <v>0</v>
      </c>
      <c r="N17" s="29">
        <f t="shared" si="3"/>
        <v>74</v>
      </c>
      <c r="O17" s="29">
        <f t="shared" si="3"/>
        <v>74</v>
      </c>
    </row>
    <row r="18" spans="1:15" ht="41.25">
      <c r="A18" s="26" t="s">
        <v>28</v>
      </c>
      <c r="B18" s="22" t="s">
        <v>29</v>
      </c>
      <c r="C18" s="28" t="s">
        <v>24</v>
      </c>
      <c r="D18" s="28" t="s">
        <v>25</v>
      </c>
      <c r="E18" s="28" t="s">
        <v>19</v>
      </c>
      <c r="F18" s="29">
        <f t="shared" si="2"/>
        <v>74</v>
      </c>
      <c r="G18" s="29">
        <v>74</v>
      </c>
      <c r="H18" s="24"/>
      <c r="I18" s="29"/>
      <c r="J18" s="29"/>
      <c r="K18" s="29"/>
      <c r="L18" s="29"/>
      <c r="M18" s="29"/>
      <c r="N18" s="29">
        <v>74</v>
      </c>
      <c r="O18" s="29">
        <v>74</v>
      </c>
    </row>
    <row r="19" spans="1:15" ht="41.25">
      <c r="A19" s="30" t="s">
        <v>30</v>
      </c>
      <c r="B19" s="16" t="s">
        <v>31</v>
      </c>
      <c r="C19" s="31"/>
      <c r="D19" s="28"/>
      <c r="E19" s="28"/>
      <c r="F19" s="18">
        <f t="shared" si="2"/>
        <v>7704.2</v>
      </c>
      <c r="G19" s="18">
        <f aca="true" t="shared" si="4" ref="G19:O19">G20+G22+G24+G26+G29+G31</f>
        <v>6312.2</v>
      </c>
      <c r="H19" s="19">
        <f t="shared" si="4"/>
        <v>1392</v>
      </c>
      <c r="I19" s="18">
        <f t="shared" si="4"/>
        <v>0</v>
      </c>
      <c r="J19" s="18">
        <f t="shared" si="4"/>
        <v>0</v>
      </c>
      <c r="K19" s="18">
        <f t="shared" si="4"/>
        <v>0</v>
      </c>
      <c r="L19" s="18">
        <f t="shared" si="4"/>
        <v>0</v>
      </c>
      <c r="M19" s="18">
        <f t="shared" si="4"/>
        <v>0</v>
      </c>
      <c r="N19" s="18">
        <f t="shared" si="4"/>
        <v>6391.3</v>
      </c>
      <c r="O19" s="18">
        <f t="shared" si="4"/>
        <v>6472.7</v>
      </c>
    </row>
    <row r="20" spans="1:15" ht="13.5">
      <c r="A20" s="32" t="s">
        <v>32</v>
      </c>
      <c r="B20" s="27" t="s">
        <v>33</v>
      </c>
      <c r="C20" s="31"/>
      <c r="D20" s="28"/>
      <c r="E20" s="28"/>
      <c r="F20" s="29">
        <f t="shared" si="2"/>
        <v>2635.4</v>
      </c>
      <c r="G20" s="29">
        <f aca="true" t="shared" si="5" ref="G20:O20">G21</f>
        <v>2635.4</v>
      </c>
      <c r="H20" s="24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2714.5</v>
      </c>
      <c r="O20" s="29">
        <f t="shared" si="5"/>
        <v>2795.9</v>
      </c>
    </row>
    <row r="21" spans="1:15" ht="41.25">
      <c r="A21" s="33" t="s">
        <v>34</v>
      </c>
      <c r="B21" s="21" t="s">
        <v>35</v>
      </c>
      <c r="C21" s="31">
        <v>200</v>
      </c>
      <c r="D21" s="28" t="s">
        <v>25</v>
      </c>
      <c r="E21" s="28" t="s">
        <v>36</v>
      </c>
      <c r="F21" s="29">
        <f t="shared" si="2"/>
        <v>2635.4</v>
      </c>
      <c r="G21" s="29">
        <v>2635.4</v>
      </c>
      <c r="H21" s="24"/>
      <c r="I21" s="29"/>
      <c r="J21" s="29"/>
      <c r="K21" s="29"/>
      <c r="L21" s="29"/>
      <c r="M21" s="29"/>
      <c r="N21" s="29">
        <v>2714.5</v>
      </c>
      <c r="O21" s="29">
        <v>2795.9</v>
      </c>
    </row>
    <row r="22" spans="1:15" ht="27">
      <c r="A22" s="34" t="s">
        <v>37</v>
      </c>
      <c r="B22" s="27" t="s">
        <v>38</v>
      </c>
      <c r="C22" s="31"/>
      <c r="D22" s="28"/>
      <c r="E22" s="28"/>
      <c r="F22" s="29">
        <f t="shared" si="2"/>
        <v>700</v>
      </c>
      <c r="G22" s="29">
        <f aca="true" t="shared" si="6" ref="G22:O22">G23</f>
        <v>200</v>
      </c>
      <c r="H22" s="24">
        <f t="shared" si="6"/>
        <v>500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200</v>
      </c>
      <c r="O22" s="29">
        <f t="shared" si="6"/>
        <v>200</v>
      </c>
    </row>
    <row r="23" spans="1:15" ht="41.25">
      <c r="A23" s="33" t="s">
        <v>39</v>
      </c>
      <c r="B23" s="21" t="s">
        <v>40</v>
      </c>
      <c r="C23" s="31">
        <v>200</v>
      </c>
      <c r="D23" s="28" t="s">
        <v>25</v>
      </c>
      <c r="E23" s="28" t="s">
        <v>36</v>
      </c>
      <c r="F23" s="29">
        <f t="shared" si="2"/>
        <v>700</v>
      </c>
      <c r="G23" s="29">
        <v>200</v>
      </c>
      <c r="H23" s="24">
        <v>500</v>
      </c>
      <c r="I23" s="29"/>
      <c r="J23" s="29"/>
      <c r="K23" s="29"/>
      <c r="L23" s="29"/>
      <c r="M23" s="29"/>
      <c r="N23" s="29">
        <v>200</v>
      </c>
      <c r="O23" s="29">
        <v>200</v>
      </c>
    </row>
    <row r="24" spans="1:15" ht="27">
      <c r="A24" s="32" t="s">
        <v>41</v>
      </c>
      <c r="B24" s="27" t="s">
        <v>42</v>
      </c>
      <c r="C24" s="31"/>
      <c r="D24" s="28"/>
      <c r="E24" s="28"/>
      <c r="F24" s="29">
        <f t="shared" si="2"/>
        <v>250</v>
      </c>
      <c r="G24" s="29">
        <f aca="true" t="shared" si="7" ref="G24:O24">G25</f>
        <v>250</v>
      </c>
      <c r="H24" s="24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250</v>
      </c>
      <c r="O24" s="29">
        <f t="shared" si="7"/>
        <v>250</v>
      </c>
    </row>
    <row r="25" spans="1:15" ht="41.25">
      <c r="A25" s="33" t="s">
        <v>43</v>
      </c>
      <c r="B25" s="21" t="s">
        <v>44</v>
      </c>
      <c r="C25" s="31">
        <v>200</v>
      </c>
      <c r="D25" s="28" t="s">
        <v>25</v>
      </c>
      <c r="E25" s="28" t="s">
        <v>36</v>
      </c>
      <c r="F25" s="29">
        <f t="shared" si="2"/>
        <v>250</v>
      </c>
      <c r="G25" s="29">
        <v>250</v>
      </c>
      <c r="H25" s="24">
        <v>0</v>
      </c>
      <c r="I25" s="29"/>
      <c r="J25" s="29"/>
      <c r="K25" s="29"/>
      <c r="L25" s="29"/>
      <c r="M25" s="29"/>
      <c r="N25" s="29">
        <v>250</v>
      </c>
      <c r="O25" s="29">
        <v>250</v>
      </c>
    </row>
    <row r="26" spans="1:15" ht="27">
      <c r="A26" s="32" t="s">
        <v>45</v>
      </c>
      <c r="B26" s="27" t="s">
        <v>46</v>
      </c>
      <c r="C26" s="31"/>
      <c r="D26" s="28"/>
      <c r="E26" s="28"/>
      <c r="F26" s="29">
        <f t="shared" si="2"/>
        <v>1796.8</v>
      </c>
      <c r="G26" s="29">
        <f aca="true" t="shared" si="8" ref="G26:O26">G27</f>
        <v>1796.8</v>
      </c>
      <c r="H26" s="24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1796.8</v>
      </c>
      <c r="O26" s="29">
        <f t="shared" si="8"/>
        <v>1796.8</v>
      </c>
    </row>
    <row r="27" spans="1:15" ht="41.25">
      <c r="A27" s="33" t="s">
        <v>47</v>
      </c>
      <c r="B27" s="21" t="s">
        <v>48</v>
      </c>
      <c r="C27" s="31">
        <v>200</v>
      </c>
      <c r="D27" s="28" t="s">
        <v>25</v>
      </c>
      <c r="E27" s="28" t="s">
        <v>36</v>
      </c>
      <c r="F27" s="29">
        <f t="shared" si="2"/>
        <v>1796.8</v>
      </c>
      <c r="G27" s="29">
        <f>1496.8+300</f>
        <v>1796.8</v>
      </c>
      <c r="H27" s="24">
        <v>0</v>
      </c>
      <c r="I27" s="29"/>
      <c r="J27" s="29"/>
      <c r="K27" s="29"/>
      <c r="L27" s="29"/>
      <c r="M27" s="29"/>
      <c r="N27" s="29">
        <f>1496.8+300</f>
        <v>1796.8</v>
      </c>
      <c r="O27" s="29">
        <f>1496.8+300</f>
        <v>1796.8</v>
      </c>
    </row>
    <row r="28" spans="1:15" ht="41.25" hidden="1">
      <c r="A28" s="32" t="s">
        <v>49</v>
      </c>
      <c r="B28" s="27" t="s">
        <v>50</v>
      </c>
      <c r="C28" s="31">
        <v>800</v>
      </c>
      <c r="D28" s="28" t="s">
        <v>25</v>
      </c>
      <c r="E28" s="28" t="s">
        <v>36</v>
      </c>
      <c r="F28" s="29" t="e">
        <f>SUM(#REF!)</f>
        <v>#REF!</v>
      </c>
      <c r="G28" s="29" t="e">
        <f>SUM(#REF!)</f>
        <v>#REF!</v>
      </c>
      <c r="H28" s="24" t="e">
        <f>SUM(#REF!)</f>
        <v>#REF!</v>
      </c>
      <c r="I28" s="29" t="e">
        <f>SUM(#REF!)</f>
        <v>#REF!</v>
      </c>
      <c r="J28" s="29" t="e">
        <f>SUM(#REF!)</f>
        <v>#REF!</v>
      </c>
      <c r="K28" s="29" t="e">
        <f>SUM(#REF!)</f>
        <v>#REF!</v>
      </c>
      <c r="L28" s="29" t="e">
        <f>SUM(#REF!)</f>
        <v>#REF!</v>
      </c>
      <c r="M28" s="29" t="e">
        <f>SUM(#REF!)</f>
        <v>#REF!</v>
      </c>
      <c r="N28" s="35"/>
      <c r="O28" s="35"/>
    </row>
    <row r="29" spans="1:15" ht="13.5">
      <c r="A29" s="34" t="s">
        <v>51</v>
      </c>
      <c r="B29" s="27" t="s">
        <v>52</v>
      </c>
      <c r="C29" s="31"/>
      <c r="D29" s="28"/>
      <c r="E29" s="28"/>
      <c r="F29" s="29">
        <f aca="true" t="shared" si="9" ref="F29:F85">SUM(G29:M29)</f>
        <v>230</v>
      </c>
      <c r="G29" s="29">
        <f aca="true" t="shared" si="10" ref="G29:O29">G30</f>
        <v>230</v>
      </c>
      <c r="H29" s="24">
        <f t="shared" si="10"/>
        <v>0</v>
      </c>
      <c r="I29" s="29">
        <f t="shared" si="10"/>
        <v>0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 t="shared" si="10"/>
        <v>230</v>
      </c>
      <c r="O29" s="29">
        <f t="shared" si="10"/>
        <v>230</v>
      </c>
    </row>
    <row r="30" spans="1:15" ht="41.25">
      <c r="A30" s="33" t="s">
        <v>53</v>
      </c>
      <c r="B30" s="21" t="s">
        <v>54</v>
      </c>
      <c r="C30" s="31">
        <v>200</v>
      </c>
      <c r="D30" s="28" t="s">
        <v>25</v>
      </c>
      <c r="E30" s="28" t="s">
        <v>36</v>
      </c>
      <c r="F30" s="29">
        <f t="shared" si="9"/>
        <v>230</v>
      </c>
      <c r="G30" s="29">
        <v>230</v>
      </c>
      <c r="H30" s="24"/>
      <c r="I30" s="29"/>
      <c r="J30" s="29"/>
      <c r="K30" s="29"/>
      <c r="L30" s="29"/>
      <c r="M30" s="29"/>
      <c r="N30" s="29">
        <v>230</v>
      </c>
      <c r="O30" s="29">
        <v>230</v>
      </c>
    </row>
    <row r="31" spans="1:15" ht="13.5">
      <c r="A31" s="34" t="s">
        <v>55</v>
      </c>
      <c r="B31" s="27" t="s">
        <v>56</v>
      </c>
      <c r="C31" s="31"/>
      <c r="D31" s="28"/>
      <c r="E31" s="28"/>
      <c r="F31" s="29">
        <f t="shared" si="9"/>
        <v>2092</v>
      </c>
      <c r="G31" s="29">
        <f aca="true" t="shared" si="11" ref="G31:O31">G32</f>
        <v>1200</v>
      </c>
      <c r="H31" s="24">
        <f t="shared" si="11"/>
        <v>892</v>
      </c>
      <c r="I31" s="29">
        <f t="shared" si="11"/>
        <v>0</v>
      </c>
      <c r="J31" s="29">
        <f t="shared" si="11"/>
        <v>0</v>
      </c>
      <c r="K31" s="29">
        <f t="shared" si="11"/>
        <v>0</v>
      </c>
      <c r="L31" s="29">
        <f t="shared" si="11"/>
        <v>0</v>
      </c>
      <c r="M31" s="29">
        <f t="shared" si="11"/>
        <v>0</v>
      </c>
      <c r="N31" s="29">
        <f t="shared" si="11"/>
        <v>1200</v>
      </c>
      <c r="O31" s="29">
        <f t="shared" si="11"/>
        <v>1200</v>
      </c>
    </row>
    <row r="32" spans="1:15" ht="41.25">
      <c r="A32" s="32" t="s">
        <v>57</v>
      </c>
      <c r="B32" s="21" t="s">
        <v>58</v>
      </c>
      <c r="C32" s="31">
        <v>200</v>
      </c>
      <c r="D32" s="28" t="s">
        <v>25</v>
      </c>
      <c r="E32" s="28" t="s">
        <v>31</v>
      </c>
      <c r="F32" s="29">
        <f t="shared" si="9"/>
        <v>2092</v>
      </c>
      <c r="G32" s="29">
        <v>1200</v>
      </c>
      <c r="H32" s="24">
        <v>892</v>
      </c>
      <c r="I32" s="29"/>
      <c r="J32" s="29"/>
      <c r="K32" s="29"/>
      <c r="L32" s="29"/>
      <c r="M32" s="29"/>
      <c r="N32" s="29">
        <v>1200</v>
      </c>
      <c r="O32" s="29">
        <v>1200</v>
      </c>
    </row>
    <row r="33" spans="1:15" s="37" customFormat="1" ht="47.25" customHeight="1">
      <c r="A33" s="36" t="s">
        <v>59</v>
      </c>
      <c r="B33" s="16" t="s">
        <v>60</v>
      </c>
      <c r="C33" s="28"/>
      <c r="D33" s="28"/>
      <c r="E33" s="28"/>
      <c r="F33" s="18">
        <f t="shared" si="9"/>
        <v>1150</v>
      </c>
      <c r="G33" s="18">
        <f aca="true" t="shared" si="12" ref="G33:O33">G34+G36+G38</f>
        <v>800</v>
      </c>
      <c r="H33" s="19">
        <f t="shared" si="12"/>
        <v>350</v>
      </c>
      <c r="I33" s="18">
        <f t="shared" si="12"/>
        <v>0</v>
      </c>
      <c r="J33" s="18">
        <f t="shared" si="12"/>
        <v>0</v>
      </c>
      <c r="K33" s="18">
        <f t="shared" si="12"/>
        <v>0</v>
      </c>
      <c r="L33" s="18">
        <f t="shared" si="12"/>
        <v>0</v>
      </c>
      <c r="M33" s="18">
        <f t="shared" si="12"/>
        <v>0</v>
      </c>
      <c r="N33" s="18">
        <f t="shared" si="12"/>
        <v>500</v>
      </c>
      <c r="O33" s="18">
        <f t="shared" si="12"/>
        <v>500</v>
      </c>
    </row>
    <row r="34" spans="1:15" s="37" customFormat="1" ht="27">
      <c r="A34" s="38" t="s">
        <v>61</v>
      </c>
      <c r="B34" s="27" t="s">
        <v>62</v>
      </c>
      <c r="C34" s="28"/>
      <c r="D34" s="28"/>
      <c r="E34" s="28"/>
      <c r="F34" s="29">
        <f t="shared" si="9"/>
        <v>300</v>
      </c>
      <c r="G34" s="29">
        <f aca="true" t="shared" si="13" ref="G34:O34">G35</f>
        <v>300</v>
      </c>
      <c r="H34" s="24">
        <f t="shared" si="13"/>
        <v>0</v>
      </c>
      <c r="I34" s="29">
        <f t="shared" si="13"/>
        <v>0</v>
      </c>
      <c r="J34" s="29">
        <f t="shared" si="13"/>
        <v>0</v>
      </c>
      <c r="K34" s="29">
        <f t="shared" si="13"/>
        <v>0</v>
      </c>
      <c r="L34" s="29">
        <f t="shared" si="13"/>
        <v>0</v>
      </c>
      <c r="M34" s="29">
        <f t="shared" si="13"/>
        <v>0</v>
      </c>
      <c r="N34" s="29">
        <f t="shared" si="13"/>
        <v>150</v>
      </c>
      <c r="O34" s="29">
        <f t="shared" si="13"/>
        <v>150</v>
      </c>
    </row>
    <row r="35" spans="1:15" s="37" customFormat="1" ht="41.25">
      <c r="A35" s="38" t="s">
        <v>63</v>
      </c>
      <c r="B35" s="27" t="s">
        <v>64</v>
      </c>
      <c r="C35" s="28" t="s">
        <v>24</v>
      </c>
      <c r="D35" s="28" t="s">
        <v>36</v>
      </c>
      <c r="E35" s="28" t="s">
        <v>65</v>
      </c>
      <c r="F35" s="29">
        <f t="shared" si="9"/>
        <v>300</v>
      </c>
      <c r="G35" s="29">
        <v>300</v>
      </c>
      <c r="H35" s="24"/>
      <c r="I35" s="29"/>
      <c r="J35" s="29"/>
      <c r="K35" s="29"/>
      <c r="L35" s="29"/>
      <c r="M35" s="29"/>
      <c r="N35" s="29">
        <v>150</v>
      </c>
      <c r="O35" s="29">
        <v>150</v>
      </c>
    </row>
    <row r="36" spans="1:16" s="37" customFormat="1" ht="27">
      <c r="A36" s="38" t="s">
        <v>66</v>
      </c>
      <c r="B36" s="27" t="s">
        <v>67</v>
      </c>
      <c r="C36" s="28"/>
      <c r="D36" s="28"/>
      <c r="E36" s="28"/>
      <c r="F36" s="29">
        <f t="shared" si="9"/>
        <v>500</v>
      </c>
      <c r="G36" s="29">
        <f aca="true" t="shared" si="14" ref="G36:O36">G37</f>
        <v>300</v>
      </c>
      <c r="H36" s="24">
        <f t="shared" si="14"/>
        <v>200</v>
      </c>
      <c r="I36" s="29">
        <f t="shared" si="14"/>
        <v>0</v>
      </c>
      <c r="J36" s="29">
        <f t="shared" si="14"/>
        <v>0</v>
      </c>
      <c r="K36" s="29">
        <f t="shared" si="14"/>
        <v>0</v>
      </c>
      <c r="L36" s="29">
        <f t="shared" si="14"/>
        <v>0</v>
      </c>
      <c r="M36" s="29">
        <f t="shared" si="14"/>
        <v>0</v>
      </c>
      <c r="N36" s="29">
        <f t="shared" si="14"/>
        <v>150</v>
      </c>
      <c r="O36" s="29">
        <f t="shared" si="14"/>
        <v>150</v>
      </c>
      <c r="P36" s="39"/>
    </row>
    <row r="37" spans="1:16" s="37" customFormat="1" ht="41.25">
      <c r="A37" s="38" t="s">
        <v>68</v>
      </c>
      <c r="B37" s="27" t="s">
        <v>69</v>
      </c>
      <c r="C37" s="28" t="s">
        <v>24</v>
      </c>
      <c r="D37" s="28" t="s">
        <v>36</v>
      </c>
      <c r="E37" s="28" t="s">
        <v>65</v>
      </c>
      <c r="F37" s="29">
        <f t="shared" si="9"/>
        <v>500</v>
      </c>
      <c r="G37" s="29">
        <v>300</v>
      </c>
      <c r="H37" s="24">
        <v>200</v>
      </c>
      <c r="I37" s="29"/>
      <c r="J37" s="29"/>
      <c r="K37" s="29"/>
      <c r="L37" s="29"/>
      <c r="M37" s="29"/>
      <c r="N37" s="29">
        <v>150</v>
      </c>
      <c r="O37" s="29">
        <v>150</v>
      </c>
      <c r="P37" s="39"/>
    </row>
    <row r="38" spans="1:16" s="37" customFormat="1" ht="27">
      <c r="A38" s="38" t="s">
        <v>70</v>
      </c>
      <c r="B38" s="27" t="s">
        <v>71</v>
      </c>
      <c r="C38" s="28"/>
      <c r="D38" s="28"/>
      <c r="E38" s="28"/>
      <c r="F38" s="29">
        <f t="shared" si="9"/>
        <v>350</v>
      </c>
      <c r="G38" s="29">
        <f aca="true" t="shared" si="15" ref="G38:O38">G39</f>
        <v>200</v>
      </c>
      <c r="H38" s="24">
        <f t="shared" si="15"/>
        <v>150</v>
      </c>
      <c r="I38" s="29">
        <f t="shared" si="15"/>
        <v>0</v>
      </c>
      <c r="J38" s="29">
        <f t="shared" si="15"/>
        <v>0</v>
      </c>
      <c r="K38" s="29">
        <f t="shared" si="15"/>
        <v>0</v>
      </c>
      <c r="L38" s="29">
        <f t="shared" si="15"/>
        <v>0</v>
      </c>
      <c r="M38" s="29">
        <f t="shared" si="15"/>
        <v>0</v>
      </c>
      <c r="N38" s="29">
        <f t="shared" si="15"/>
        <v>200</v>
      </c>
      <c r="O38" s="29">
        <f t="shared" si="15"/>
        <v>200</v>
      </c>
      <c r="P38" s="39"/>
    </row>
    <row r="39" spans="1:16" s="37" customFormat="1" ht="41.25">
      <c r="A39" s="38" t="s">
        <v>68</v>
      </c>
      <c r="B39" s="27" t="s">
        <v>72</v>
      </c>
      <c r="C39" s="28" t="s">
        <v>24</v>
      </c>
      <c r="D39" s="28" t="s">
        <v>36</v>
      </c>
      <c r="E39" s="28" t="s">
        <v>65</v>
      </c>
      <c r="F39" s="29">
        <f t="shared" si="9"/>
        <v>350</v>
      </c>
      <c r="G39" s="29">
        <v>200</v>
      </c>
      <c r="H39" s="24">
        <v>150</v>
      </c>
      <c r="I39" s="29"/>
      <c r="J39" s="29"/>
      <c r="K39" s="29"/>
      <c r="L39" s="29"/>
      <c r="M39" s="29"/>
      <c r="N39" s="29">
        <v>200</v>
      </c>
      <c r="O39" s="29">
        <v>200</v>
      </c>
      <c r="P39" s="39"/>
    </row>
    <row r="40" spans="1:15" ht="41.25">
      <c r="A40" s="30" t="s">
        <v>73</v>
      </c>
      <c r="B40" s="16" t="s">
        <v>25</v>
      </c>
      <c r="C40" s="31"/>
      <c r="D40" s="28"/>
      <c r="E40" s="28"/>
      <c r="F40" s="18">
        <f t="shared" si="9"/>
        <v>761.6</v>
      </c>
      <c r="G40" s="18">
        <f aca="true" t="shared" si="16" ref="G40:O40">G41+G43</f>
        <v>750</v>
      </c>
      <c r="H40" s="19">
        <f t="shared" si="16"/>
        <v>11.6</v>
      </c>
      <c r="I40" s="18">
        <f t="shared" si="16"/>
        <v>0</v>
      </c>
      <c r="J40" s="18">
        <f t="shared" si="16"/>
        <v>0</v>
      </c>
      <c r="K40" s="18">
        <f t="shared" si="16"/>
        <v>0</v>
      </c>
      <c r="L40" s="18">
        <f t="shared" si="16"/>
        <v>0</v>
      </c>
      <c r="M40" s="18">
        <f t="shared" si="16"/>
        <v>0</v>
      </c>
      <c r="N40" s="18">
        <f t="shared" si="16"/>
        <v>750</v>
      </c>
      <c r="O40" s="18">
        <f t="shared" si="16"/>
        <v>750</v>
      </c>
    </row>
    <row r="41" spans="1:15" s="40" customFormat="1" ht="41.25">
      <c r="A41" s="32" t="s">
        <v>74</v>
      </c>
      <c r="B41" s="27" t="s">
        <v>75</v>
      </c>
      <c r="C41" s="31"/>
      <c r="D41" s="28"/>
      <c r="E41" s="28"/>
      <c r="F41" s="29">
        <f t="shared" si="9"/>
        <v>500</v>
      </c>
      <c r="G41" s="29">
        <f aca="true" t="shared" si="17" ref="G41:O41">G42</f>
        <v>500</v>
      </c>
      <c r="H41" s="24">
        <f t="shared" si="17"/>
        <v>0</v>
      </c>
      <c r="I41" s="29">
        <f t="shared" si="17"/>
        <v>0</v>
      </c>
      <c r="J41" s="29">
        <f t="shared" si="17"/>
        <v>0</v>
      </c>
      <c r="K41" s="29">
        <f t="shared" si="17"/>
        <v>0</v>
      </c>
      <c r="L41" s="29">
        <f t="shared" si="17"/>
        <v>0</v>
      </c>
      <c r="M41" s="29">
        <f t="shared" si="17"/>
        <v>0</v>
      </c>
      <c r="N41" s="29">
        <f t="shared" si="17"/>
        <v>500</v>
      </c>
      <c r="O41" s="29">
        <f t="shared" si="17"/>
        <v>500</v>
      </c>
    </row>
    <row r="42" spans="1:15" s="40" customFormat="1" ht="54.75">
      <c r="A42" s="32" t="s">
        <v>76</v>
      </c>
      <c r="B42" s="27" t="s">
        <v>77</v>
      </c>
      <c r="C42" s="31">
        <v>200</v>
      </c>
      <c r="D42" s="28" t="s">
        <v>19</v>
      </c>
      <c r="E42" s="28" t="s">
        <v>78</v>
      </c>
      <c r="F42" s="29">
        <f t="shared" si="9"/>
        <v>500</v>
      </c>
      <c r="G42" s="29">
        <v>500</v>
      </c>
      <c r="H42" s="24"/>
      <c r="I42" s="29"/>
      <c r="J42" s="29"/>
      <c r="K42" s="29"/>
      <c r="L42" s="29"/>
      <c r="M42" s="29"/>
      <c r="N42" s="29">
        <v>500</v>
      </c>
      <c r="O42" s="29">
        <v>500</v>
      </c>
    </row>
    <row r="43" spans="1:15" ht="13.5">
      <c r="A43" s="41" t="s">
        <v>79</v>
      </c>
      <c r="B43" s="27" t="s">
        <v>80</v>
      </c>
      <c r="C43" s="31"/>
      <c r="D43" s="28"/>
      <c r="E43" s="28"/>
      <c r="F43" s="29">
        <f t="shared" si="9"/>
        <v>261.6</v>
      </c>
      <c r="G43" s="29">
        <f aca="true" t="shared" si="18" ref="G43:O43">G44</f>
        <v>250</v>
      </c>
      <c r="H43" s="24">
        <f t="shared" si="18"/>
        <v>11.6</v>
      </c>
      <c r="I43" s="29">
        <f t="shared" si="18"/>
        <v>0</v>
      </c>
      <c r="J43" s="29">
        <f t="shared" si="18"/>
        <v>0</v>
      </c>
      <c r="K43" s="29">
        <f t="shared" si="18"/>
        <v>0</v>
      </c>
      <c r="L43" s="29">
        <f t="shared" si="18"/>
        <v>0</v>
      </c>
      <c r="M43" s="29">
        <f t="shared" si="18"/>
        <v>0</v>
      </c>
      <c r="N43" s="29">
        <f t="shared" si="18"/>
        <v>250</v>
      </c>
      <c r="O43" s="29">
        <f t="shared" si="18"/>
        <v>250</v>
      </c>
    </row>
    <row r="44" spans="1:15" s="40" customFormat="1" ht="27">
      <c r="A44" s="32" t="s">
        <v>81</v>
      </c>
      <c r="B44" s="27" t="s">
        <v>82</v>
      </c>
      <c r="C44" s="31">
        <v>300</v>
      </c>
      <c r="D44" s="28" t="s">
        <v>65</v>
      </c>
      <c r="E44" s="28" t="s">
        <v>19</v>
      </c>
      <c r="F44" s="29">
        <f t="shared" si="9"/>
        <v>261.6</v>
      </c>
      <c r="G44" s="29">
        <v>250</v>
      </c>
      <c r="H44" s="57">
        <v>11.6</v>
      </c>
      <c r="I44" s="29"/>
      <c r="J44" s="29"/>
      <c r="K44" s="29"/>
      <c r="L44" s="29"/>
      <c r="M44" s="29"/>
      <c r="N44" s="29">
        <v>250</v>
      </c>
      <c r="O44" s="29">
        <v>250</v>
      </c>
    </row>
    <row r="45" spans="1:15" ht="27">
      <c r="A45" s="42" t="s">
        <v>83</v>
      </c>
      <c r="B45" s="16" t="s">
        <v>84</v>
      </c>
      <c r="C45" s="43"/>
      <c r="D45" s="28"/>
      <c r="E45" s="17"/>
      <c r="F45" s="18">
        <f t="shared" si="9"/>
        <v>6085.799999999999</v>
      </c>
      <c r="G45" s="18">
        <f aca="true" t="shared" si="19" ref="G45:O45">G46+G49+G51+G53</f>
        <v>6084.4</v>
      </c>
      <c r="H45" s="19">
        <f t="shared" si="19"/>
        <v>1.4</v>
      </c>
      <c r="I45" s="18">
        <f t="shared" si="19"/>
        <v>0</v>
      </c>
      <c r="J45" s="18">
        <f t="shared" si="19"/>
        <v>0</v>
      </c>
      <c r="K45" s="18">
        <f t="shared" si="19"/>
        <v>0</v>
      </c>
      <c r="L45" s="18">
        <f t="shared" si="19"/>
        <v>0</v>
      </c>
      <c r="M45" s="18">
        <f t="shared" si="19"/>
        <v>0</v>
      </c>
      <c r="N45" s="18">
        <f t="shared" si="19"/>
        <v>6109</v>
      </c>
      <c r="O45" s="18">
        <f t="shared" si="19"/>
        <v>6147.700000000001</v>
      </c>
    </row>
    <row r="46" spans="1:15" ht="33.75" customHeight="1">
      <c r="A46" s="44" t="s">
        <v>85</v>
      </c>
      <c r="B46" s="27" t="s">
        <v>86</v>
      </c>
      <c r="C46" s="28"/>
      <c r="D46" s="28"/>
      <c r="E46" s="28"/>
      <c r="F46" s="29">
        <f t="shared" si="9"/>
        <v>6039.799999999999</v>
      </c>
      <c r="G46" s="29">
        <f aca="true" t="shared" si="20" ref="G46:O46">G47+G48</f>
        <v>6038.4</v>
      </c>
      <c r="H46" s="24">
        <f t="shared" si="20"/>
        <v>1.4</v>
      </c>
      <c r="I46" s="29">
        <f t="shared" si="20"/>
        <v>0</v>
      </c>
      <c r="J46" s="29">
        <f t="shared" si="20"/>
        <v>0</v>
      </c>
      <c r="K46" s="29">
        <f t="shared" si="20"/>
        <v>0</v>
      </c>
      <c r="L46" s="29">
        <f t="shared" si="20"/>
        <v>0</v>
      </c>
      <c r="M46" s="29">
        <f t="shared" si="20"/>
        <v>0</v>
      </c>
      <c r="N46" s="29">
        <f t="shared" si="20"/>
        <v>6063</v>
      </c>
      <c r="O46" s="29">
        <f t="shared" si="20"/>
        <v>6101.700000000001</v>
      </c>
    </row>
    <row r="47" spans="1:15" ht="69">
      <c r="A47" s="44" t="s">
        <v>87</v>
      </c>
      <c r="B47" s="27" t="s">
        <v>88</v>
      </c>
      <c r="C47" s="28" t="s">
        <v>89</v>
      </c>
      <c r="D47" s="28" t="s">
        <v>90</v>
      </c>
      <c r="E47" s="28" t="s">
        <v>19</v>
      </c>
      <c r="F47" s="29">
        <f t="shared" si="9"/>
        <v>4457.299999999999</v>
      </c>
      <c r="G47" s="29">
        <f>4444.4+12.9</f>
        <v>4457.299999999999</v>
      </c>
      <c r="H47" s="24">
        <f>0</f>
        <v>0</v>
      </c>
      <c r="I47" s="29"/>
      <c r="J47" s="29"/>
      <c r="K47" s="29"/>
      <c r="L47" s="29"/>
      <c r="M47" s="29"/>
      <c r="N47" s="29">
        <v>4481.9</v>
      </c>
      <c r="O47" s="29">
        <v>4520.6</v>
      </c>
    </row>
    <row r="48" spans="1:15" ht="96">
      <c r="A48" s="45" t="s">
        <v>91</v>
      </c>
      <c r="B48" s="27" t="s">
        <v>92</v>
      </c>
      <c r="C48" s="28" t="s">
        <v>89</v>
      </c>
      <c r="D48" s="28" t="s">
        <v>90</v>
      </c>
      <c r="E48" s="28" t="s">
        <v>19</v>
      </c>
      <c r="F48" s="29">
        <f t="shared" si="9"/>
        <v>1582.5</v>
      </c>
      <c r="G48" s="29">
        <v>1581.1</v>
      </c>
      <c r="H48" s="65">
        <f>1.4</f>
        <v>1.4</v>
      </c>
      <c r="I48" s="29"/>
      <c r="J48" s="29"/>
      <c r="K48" s="29"/>
      <c r="L48" s="29"/>
      <c r="M48" s="29"/>
      <c r="N48" s="29">
        <v>1581.1</v>
      </c>
      <c r="O48" s="29">
        <v>1581.1</v>
      </c>
    </row>
    <row r="49" spans="1:15" ht="54.75">
      <c r="A49" s="26" t="s">
        <v>93</v>
      </c>
      <c r="B49" s="27" t="s">
        <v>94</v>
      </c>
      <c r="C49" s="28"/>
      <c r="D49" s="28"/>
      <c r="E49" s="28"/>
      <c r="F49" s="29">
        <f t="shared" si="9"/>
        <v>6</v>
      </c>
      <c r="G49" s="29">
        <f aca="true" t="shared" si="21" ref="G49:O49">G50</f>
        <v>6</v>
      </c>
      <c r="H49" s="24">
        <f t="shared" si="21"/>
        <v>0</v>
      </c>
      <c r="I49" s="29">
        <f t="shared" si="21"/>
        <v>0</v>
      </c>
      <c r="J49" s="29">
        <f t="shared" si="21"/>
        <v>0</v>
      </c>
      <c r="K49" s="29">
        <f t="shared" si="21"/>
        <v>0</v>
      </c>
      <c r="L49" s="29">
        <f t="shared" si="21"/>
        <v>0</v>
      </c>
      <c r="M49" s="29">
        <f t="shared" si="21"/>
        <v>0</v>
      </c>
      <c r="N49" s="29">
        <f t="shared" si="21"/>
        <v>6</v>
      </c>
      <c r="O49" s="29">
        <f t="shared" si="21"/>
        <v>6</v>
      </c>
    </row>
    <row r="50" spans="1:15" s="40" customFormat="1" ht="123.75">
      <c r="A50" s="46" t="s">
        <v>95</v>
      </c>
      <c r="B50" s="27" t="s">
        <v>96</v>
      </c>
      <c r="C50" s="28" t="s">
        <v>89</v>
      </c>
      <c r="D50" s="28" t="s">
        <v>90</v>
      </c>
      <c r="E50" s="28" t="s">
        <v>19</v>
      </c>
      <c r="F50" s="29">
        <f t="shared" si="9"/>
        <v>6</v>
      </c>
      <c r="G50" s="29">
        <v>6</v>
      </c>
      <c r="H50" s="24"/>
      <c r="I50" s="29"/>
      <c r="J50" s="29"/>
      <c r="K50" s="29"/>
      <c r="L50" s="29"/>
      <c r="M50" s="29"/>
      <c r="N50" s="29">
        <v>6</v>
      </c>
      <c r="O50" s="29">
        <v>6</v>
      </c>
    </row>
    <row r="51" spans="1:15" ht="27">
      <c r="A51" s="47" t="s">
        <v>97</v>
      </c>
      <c r="B51" s="27" t="s">
        <v>98</v>
      </c>
      <c r="C51" s="28"/>
      <c r="D51" s="28"/>
      <c r="E51" s="28"/>
      <c r="F51" s="29">
        <f t="shared" si="9"/>
        <v>40</v>
      </c>
      <c r="G51" s="29">
        <f aca="true" t="shared" si="22" ref="G51:O51">G52</f>
        <v>40</v>
      </c>
      <c r="H51" s="24">
        <f t="shared" si="22"/>
        <v>0</v>
      </c>
      <c r="I51" s="29">
        <f t="shared" si="22"/>
        <v>0</v>
      </c>
      <c r="J51" s="29">
        <f t="shared" si="22"/>
        <v>0</v>
      </c>
      <c r="K51" s="29">
        <f t="shared" si="22"/>
        <v>0</v>
      </c>
      <c r="L51" s="29">
        <f t="shared" si="22"/>
        <v>0</v>
      </c>
      <c r="M51" s="29">
        <f t="shared" si="22"/>
        <v>0</v>
      </c>
      <c r="N51" s="29">
        <f t="shared" si="22"/>
        <v>40</v>
      </c>
      <c r="O51" s="29">
        <f t="shared" si="22"/>
        <v>40</v>
      </c>
    </row>
    <row r="52" spans="1:15" ht="27">
      <c r="A52" s="48" t="s">
        <v>99</v>
      </c>
      <c r="B52" s="27" t="s">
        <v>100</v>
      </c>
      <c r="C52" s="28">
        <v>200</v>
      </c>
      <c r="D52" s="28" t="s">
        <v>90</v>
      </c>
      <c r="E52" s="28" t="s">
        <v>19</v>
      </c>
      <c r="F52" s="29">
        <f t="shared" si="9"/>
        <v>40</v>
      </c>
      <c r="G52" s="29">
        <v>40</v>
      </c>
      <c r="H52" s="24"/>
      <c r="I52" s="29"/>
      <c r="J52" s="29"/>
      <c r="K52" s="29"/>
      <c r="L52" s="29"/>
      <c r="M52" s="29"/>
      <c r="N52" s="29">
        <v>40</v>
      </c>
      <c r="O52" s="29">
        <v>40</v>
      </c>
    </row>
    <row r="53" spans="1:15" ht="27" hidden="1">
      <c r="A53" s="47" t="s">
        <v>101</v>
      </c>
      <c r="B53" s="27" t="s">
        <v>102</v>
      </c>
      <c r="C53" s="28"/>
      <c r="D53" s="28"/>
      <c r="E53" s="28"/>
      <c r="F53" s="29">
        <f t="shared" si="9"/>
        <v>0</v>
      </c>
      <c r="G53" s="29">
        <f aca="true" t="shared" si="23" ref="G53:O53">G54</f>
        <v>0</v>
      </c>
      <c r="H53" s="24">
        <f t="shared" si="23"/>
        <v>0</v>
      </c>
      <c r="I53" s="29">
        <f t="shared" si="23"/>
        <v>0</v>
      </c>
      <c r="J53" s="29">
        <f t="shared" si="23"/>
        <v>0</v>
      </c>
      <c r="K53" s="29">
        <f t="shared" si="23"/>
        <v>0</v>
      </c>
      <c r="L53" s="29">
        <f t="shared" si="23"/>
        <v>0</v>
      </c>
      <c r="M53" s="29">
        <f t="shared" si="23"/>
        <v>0</v>
      </c>
      <c r="N53" s="29">
        <f t="shared" si="23"/>
        <v>0</v>
      </c>
      <c r="O53" s="29">
        <f t="shared" si="23"/>
        <v>0</v>
      </c>
    </row>
    <row r="54" spans="1:15" ht="54.75" hidden="1">
      <c r="A54" s="48" t="s">
        <v>103</v>
      </c>
      <c r="B54" s="27" t="s">
        <v>104</v>
      </c>
      <c r="C54" s="28" t="s">
        <v>89</v>
      </c>
      <c r="D54" s="28" t="s">
        <v>90</v>
      </c>
      <c r="E54" s="28" t="s">
        <v>19</v>
      </c>
      <c r="F54" s="29">
        <f t="shared" si="9"/>
        <v>0</v>
      </c>
      <c r="G54" s="29"/>
      <c r="H54" s="24"/>
      <c r="I54" s="29"/>
      <c r="J54" s="29"/>
      <c r="K54" s="29"/>
      <c r="L54" s="29"/>
      <c r="M54" s="29"/>
      <c r="N54" s="29"/>
      <c r="O54" s="29"/>
    </row>
    <row r="55" spans="1:15" ht="69">
      <c r="A55" s="30" t="s">
        <v>105</v>
      </c>
      <c r="B55" s="16" t="s">
        <v>106</v>
      </c>
      <c r="C55" s="28"/>
      <c r="D55" s="28"/>
      <c r="E55" s="28"/>
      <c r="F55" s="18">
        <f t="shared" si="9"/>
        <v>7152.6</v>
      </c>
      <c r="G55" s="18">
        <f aca="true" t="shared" si="24" ref="G55:O55">G56+G63+G66</f>
        <v>6852.6</v>
      </c>
      <c r="H55" s="19">
        <f t="shared" si="24"/>
        <v>300</v>
      </c>
      <c r="I55" s="18">
        <f t="shared" si="24"/>
        <v>0</v>
      </c>
      <c r="J55" s="18">
        <f t="shared" si="24"/>
        <v>0</v>
      </c>
      <c r="K55" s="18">
        <f t="shared" si="24"/>
        <v>0</v>
      </c>
      <c r="L55" s="18">
        <f t="shared" si="24"/>
        <v>0</v>
      </c>
      <c r="M55" s="18">
        <f t="shared" si="24"/>
        <v>0</v>
      </c>
      <c r="N55" s="18">
        <f t="shared" si="24"/>
        <v>6756.6</v>
      </c>
      <c r="O55" s="18">
        <f t="shared" si="24"/>
        <v>6769.6</v>
      </c>
    </row>
    <row r="56" spans="1:15" ht="41.25">
      <c r="A56" s="49" t="s">
        <v>107</v>
      </c>
      <c r="B56" s="27" t="s">
        <v>108</v>
      </c>
      <c r="C56" s="28"/>
      <c r="D56" s="28"/>
      <c r="E56" s="28"/>
      <c r="F56" s="29">
        <f t="shared" si="9"/>
        <v>7133.900000000001</v>
      </c>
      <c r="G56" s="29">
        <f aca="true" t="shared" si="25" ref="G56:O56">SUM(G57:G62)</f>
        <v>6833.900000000001</v>
      </c>
      <c r="H56" s="24">
        <f t="shared" si="25"/>
        <v>300</v>
      </c>
      <c r="I56" s="29">
        <f t="shared" si="25"/>
        <v>0</v>
      </c>
      <c r="J56" s="29">
        <f t="shared" si="25"/>
        <v>0</v>
      </c>
      <c r="K56" s="29">
        <f t="shared" si="25"/>
        <v>0</v>
      </c>
      <c r="L56" s="29">
        <f t="shared" si="25"/>
        <v>0</v>
      </c>
      <c r="M56" s="29">
        <f t="shared" si="25"/>
        <v>0</v>
      </c>
      <c r="N56" s="29">
        <f t="shared" si="25"/>
        <v>6724.400000000001</v>
      </c>
      <c r="O56" s="29">
        <f t="shared" si="25"/>
        <v>6737.400000000001</v>
      </c>
    </row>
    <row r="57" spans="1:15" ht="41.25">
      <c r="A57" s="32" t="s">
        <v>109</v>
      </c>
      <c r="B57" s="27" t="s">
        <v>110</v>
      </c>
      <c r="C57" s="28" t="s">
        <v>24</v>
      </c>
      <c r="D57" s="28" t="s">
        <v>19</v>
      </c>
      <c r="E57" s="28" t="s">
        <v>36</v>
      </c>
      <c r="F57" s="29">
        <f t="shared" si="9"/>
        <v>7.7</v>
      </c>
      <c r="G57" s="29">
        <v>7.7</v>
      </c>
      <c r="H57" s="24"/>
      <c r="I57" s="29"/>
      <c r="J57" s="29"/>
      <c r="K57" s="29"/>
      <c r="L57" s="29"/>
      <c r="M57" s="29"/>
      <c r="N57" s="29">
        <v>7.7</v>
      </c>
      <c r="O57" s="29">
        <v>7.7</v>
      </c>
    </row>
    <row r="58" spans="1:15" ht="41.25">
      <c r="A58" s="32" t="s">
        <v>109</v>
      </c>
      <c r="B58" s="27" t="s">
        <v>110</v>
      </c>
      <c r="C58" s="28" t="s">
        <v>24</v>
      </c>
      <c r="D58" s="28" t="s">
        <v>19</v>
      </c>
      <c r="E58" s="28" t="s">
        <v>60</v>
      </c>
      <c r="F58" s="29">
        <f t="shared" si="9"/>
        <v>232.5</v>
      </c>
      <c r="G58" s="29">
        <v>232.5</v>
      </c>
      <c r="H58" s="24"/>
      <c r="I58" s="29"/>
      <c r="J58" s="29"/>
      <c r="K58" s="29"/>
      <c r="L58" s="29"/>
      <c r="M58" s="29"/>
      <c r="N58" s="29">
        <v>236.7</v>
      </c>
      <c r="O58" s="29">
        <v>243</v>
      </c>
    </row>
    <row r="59" spans="1:15" ht="27">
      <c r="A59" s="32" t="s">
        <v>111</v>
      </c>
      <c r="B59" s="27" t="s">
        <v>110</v>
      </c>
      <c r="C59" s="28" t="s">
        <v>112</v>
      </c>
      <c r="D59" s="28" t="s">
        <v>19</v>
      </c>
      <c r="E59" s="28" t="s">
        <v>60</v>
      </c>
      <c r="F59" s="29">
        <f t="shared" si="9"/>
        <v>1.6</v>
      </c>
      <c r="G59" s="29">
        <v>1.6</v>
      </c>
      <c r="H59" s="24"/>
      <c r="I59" s="29"/>
      <c r="J59" s="29"/>
      <c r="K59" s="29"/>
      <c r="L59" s="29"/>
      <c r="M59" s="29"/>
      <c r="N59" s="29">
        <v>1.6</v>
      </c>
      <c r="O59" s="29">
        <v>1.6</v>
      </c>
    </row>
    <row r="60" spans="1:15" s="52" customFormat="1" ht="82.5">
      <c r="A60" s="50" t="s">
        <v>113</v>
      </c>
      <c r="B60" s="51" t="s">
        <v>114</v>
      </c>
      <c r="C60" s="31">
        <v>100</v>
      </c>
      <c r="D60" s="28" t="s">
        <v>19</v>
      </c>
      <c r="E60" s="28" t="s">
        <v>78</v>
      </c>
      <c r="F60" s="29">
        <f t="shared" si="9"/>
        <v>4597.8</v>
      </c>
      <c r="G60" s="29">
        <f>4507.6+90.2</f>
        <v>4597.8</v>
      </c>
      <c r="H60" s="24"/>
      <c r="I60" s="29"/>
      <c r="J60" s="29"/>
      <c r="K60" s="29"/>
      <c r="L60" s="29"/>
      <c r="M60" s="29"/>
      <c r="N60" s="29">
        <v>4507.6</v>
      </c>
      <c r="O60" s="29">
        <v>4507.6</v>
      </c>
    </row>
    <row r="61" spans="1:15" ht="54.75">
      <c r="A61" s="32" t="s">
        <v>115</v>
      </c>
      <c r="B61" s="27" t="s">
        <v>116</v>
      </c>
      <c r="C61" s="28" t="s">
        <v>24</v>
      </c>
      <c r="D61" s="28" t="s">
        <v>19</v>
      </c>
      <c r="E61" s="28" t="s">
        <v>78</v>
      </c>
      <c r="F61" s="29">
        <f t="shared" si="9"/>
        <v>1292.6</v>
      </c>
      <c r="G61" s="29">
        <v>992.6</v>
      </c>
      <c r="H61" s="24">
        <f>200+100</f>
        <v>300</v>
      </c>
      <c r="I61" s="29"/>
      <c r="J61" s="29"/>
      <c r="K61" s="29"/>
      <c r="L61" s="29"/>
      <c r="M61" s="29"/>
      <c r="N61" s="29">
        <v>969.1</v>
      </c>
      <c r="O61" s="29">
        <v>975.8</v>
      </c>
    </row>
    <row r="62" spans="1:15" s="52" customFormat="1" ht="54.75">
      <c r="A62" s="49" t="s">
        <v>117</v>
      </c>
      <c r="B62" s="51" t="s">
        <v>118</v>
      </c>
      <c r="C62" s="31">
        <v>500</v>
      </c>
      <c r="D62" s="28" t="s">
        <v>19</v>
      </c>
      <c r="E62" s="28" t="s">
        <v>78</v>
      </c>
      <c r="F62" s="29">
        <f t="shared" si="9"/>
        <v>1001.7</v>
      </c>
      <c r="G62" s="29">
        <v>1001.7</v>
      </c>
      <c r="H62" s="24"/>
      <c r="I62" s="29"/>
      <c r="J62" s="29"/>
      <c r="K62" s="29"/>
      <c r="L62" s="29"/>
      <c r="M62" s="29"/>
      <c r="N62" s="29">
        <v>1001.7</v>
      </c>
      <c r="O62" s="29">
        <v>1001.7</v>
      </c>
    </row>
    <row r="63" spans="1:15" ht="27">
      <c r="A63" s="49" t="s">
        <v>119</v>
      </c>
      <c r="B63" s="27" t="s">
        <v>120</v>
      </c>
      <c r="C63" s="28"/>
      <c r="D63" s="28"/>
      <c r="E63" s="28"/>
      <c r="F63" s="29">
        <f t="shared" si="9"/>
        <v>18.7</v>
      </c>
      <c r="G63" s="29">
        <f aca="true" t="shared" si="26" ref="G63:O63">G64+G65</f>
        <v>18.7</v>
      </c>
      <c r="H63" s="24">
        <f t="shared" si="26"/>
        <v>0</v>
      </c>
      <c r="I63" s="29">
        <f t="shared" si="26"/>
        <v>0</v>
      </c>
      <c r="J63" s="29">
        <f t="shared" si="26"/>
        <v>0</v>
      </c>
      <c r="K63" s="29">
        <f t="shared" si="26"/>
        <v>0</v>
      </c>
      <c r="L63" s="29">
        <f t="shared" si="26"/>
        <v>0</v>
      </c>
      <c r="M63" s="29">
        <f t="shared" si="26"/>
        <v>0</v>
      </c>
      <c r="N63" s="29">
        <f t="shared" si="26"/>
        <v>18.7</v>
      </c>
      <c r="O63" s="29">
        <f t="shared" si="26"/>
        <v>18.7</v>
      </c>
    </row>
    <row r="64" spans="1:15" ht="27">
      <c r="A64" s="32" t="s">
        <v>111</v>
      </c>
      <c r="B64" s="27" t="s">
        <v>121</v>
      </c>
      <c r="C64" s="28" t="s">
        <v>112</v>
      </c>
      <c r="D64" s="28" t="s">
        <v>19</v>
      </c>
      <c r="E64" s="28" t="s">
        <v>60</v>
      </c>
      <c r="F64" s="29">
        <f t="shared" si="9"/>
        <v>1.5</v>
      </c>
      <c r="G64" s="29">
        <v>1.5</v>
      </c>
      <c r="H64" s="24"/>
      <c r="I64" s="29"/>
      <c r="J64" s="29"/>
      <c r="K64" s="29"/>
      <c r="L64" s="29"/>
      <c r="M64" s="29"/>
      <c r="N64" s="29">
        <v>1.5</v>
      </c>
      <c r="O64" s="29">
        <v>1.5</v>
      </c>
    </row>
    <row r="65" spans="1:15" ht="41.25">
      <c r="A65" s="32" t="s">
        <v>122</v>
      </c>
      <c r="B65" s="27" t="s">
        <v>123</v>
      </c>
      <c r="C65" s="28" t="s">
        <v>112</v>
      </c>
      <c r="D65" s="28" t="s">
        <v>19</v>
      </c>
      <c r="E65" s="28" t="s">
        <v>78</v>
      </c>
      <c r="F65" s="29">
        <f t="shared" si="9"/>
        <v>17.2</v>
      </c>
      <c r="G65" s="29">
        <v>17.2</v>
      </c>
      <c r="H65" s="24"/>
      <c r="I65" s="29"/>
      <c r="J65" s="29"/>
      <c r="K65" s="29"/>
      <c r="L65" s="29"/>
      <c r="M65" s="29"/>
      <c r="N65" s="29">
        <v>17.2</v>
      </c>
      <c r="O65" s="29">
        <v>17.2</v>
      </c>
    </row>
    <row r="66" spans="1:15" ht="27">
      <c r="A66" s="49" t="s">
        <v>124</v>
      </c>
      <c r="B66" s="27" t="s">
        <v>125</v>
      </c>
      <c r="C66" s="28"/>
      <c r="D66" s="28"/>
      <c r="E66" s="28"/>
      <c r="F66" s="29">
        <f t="shared" si="9"/>
        <v>0</v>
      </c>
      <c r="G66" s="29">
        <f aca="true" t="shared" si="27" ref="G66:O66">G67</f>
        <v>0</v>
      </c>
      <c r="H66" s="24">
        <f t="shared" si="27"/>
        <v>0</v>
      </c>
      <c r="I66" s="29">
        <f t="shared" si="27"/>
        <v>0</v>
      </c>
      <c r="J66" s="29">
        <f t="shared" si="27"/>
        <v>0</v>
      </c>
      <c r="K66" s="29">
        <f t="shared" si="27"/>
        <v>0</v>
      </c>
      <c r="L66" s="29">
        <f t="shared" si="27"/>
        <v>0</v>
      </c>
      <c r="M66" s="29">
        <f t="shared" si="27"/>
        <v>0</v>
      </c>
      <c r="N66" s="29">
        <f t="shared" si="27"/>
        <v>13.5</v>
      </c>
      <c r="O66" s="29">
        <f t="shared" si="27"/>
        <v>13.5</v>
      </c>
    </row>
    <row r="67" spans="1:15" ht="41.25">
      <c r="A67" s="32" t="s">
        <v>109</v>
      </c>
      <c r="B67" s="27" t="s">
        <v>126</v>
      </c>
      <c r="C67" s="28" t="s">
        <v>24</v>
      </c>
      <c r="D67" s="28" t="s">
        <v>19</v>
      </c>
      <c r="E67" s="28" t="s">
        <v>60</v>
      </c>
      <c r="F67" s="29">
        <f t="shared" si="9"/>
        <v>0</v>
      </c>
      <c r="G67" s="29">
        <v>0</v>
      </c>
      <c r="H67" s="24"/>
      <c r="I67" s="29"/>
      <c r="J67" s="29"/>
      <c r="K67" s="29"/>
      <c r="L67" s="29"/>
      <c r="M67" s="29"/>
      <c r="N67" s="29">
        <v>13.5</v>
      </c>
      <c r="O67" s="29">
        <v>13.5</v>
      </c>
    </row>
    <row r="68" spans="1:15" ht="13.5">
      <c r="A68" s="53" t="s">
        <v>127</v>
      </c>
      <c r="B68" s="16">
        <v>99</v>
      </c>
      <c r="C68" s="43"/>
      <c r="D68" s="28"/>
      <c r="E68" s="17"/>
      <c r="F68" s="18">
        <f t="shared" si="9"/>
        <v>4611.5</v>
      </c>
      <c r="G68" s="18">
        <f aca="true" t="shared" si="28" ref="G68:O68">G69</f>
        <v>4566.9</v>
      </c>
      <c r="H68" s="54">
        <f t="shared" si="28"/>
        <v>44.6</v>
      </c>
      <c r="I68" s="18">
        <f t="shared" si="28"/>
        <v>0</v>
      </c>
      <c r="J68" s="18">
        <f t="shared" si="28"/>
        <v>0</v>
      </c>
      <c r="K68" s="18">
        <f t="shared" si="28"/>
        <v>0</v>
      </c>
      <c r="L68" s="18">
        <f t="shared" si="28"/>
        <v>0</v>
      </c>
      <c r="M68" s="18">
        <f t="shared" si="28"/>
        <v>0</v>
      </c>
      <c r="N68" s="18">
        <f t="shared" si="28"/>
        <v>4798.7</v>
      </c>
      <c r="O68" s="18">
        <f t="shared" si="28"/>
        <v>4660.7</v>
      </c>
    </row>
    <row r="69" spans="1:15" ht="13.5">
      <c r="A69" s="47" t="s">
        <v>128</v>
      </c>
      <c r="B69" s="27" t="s">
        <v>129</v>
      </c>
      <c r="C69" s="31"/>
      <c r="D69" s="28"/>
      <c r="E69" s="28"/>
      <c r="F69" s="29">
        <f t="shared" si="9"/>
        <v>4611.5</v>
      </c>
      <c r="G69" s="29">
        <f aca="true" t="shared" si="29" ref="G69:O69">SUM(G70:G84)</f>
        <v>4566.9</v>
      </c>
      <c r="H69" s="55">
        <f t="shared" si="29"/>
        <v>44.6</v>
      </c>
      <c r="I69" s="29">
        <f t="shared" si="29"/>
        <v>0</v>
      </c>
      <c r="J69" s="29">
        <f t="shared" si="29"/>
        <v>0</v>
      </c>
      <c r="K69" s="29">
        <f t="shared" si="29"/>
        <v>0</v>
      </c>
      <c r="L69" s="29">
        <f t="shared" si="29"/>
        <v>0</v>
      </c>
      <c r="M69" s="29">
        <f t="shared" si="29"/>
        <v>0</v>
      </c>
      <c r="N69" s="29">
        <f t="shared" si="29"/>
        <v>4798.7</v>
      </c>
      <c r="O69" s="29">
        <f t="shared" si="29"/>
        <v>4660.7</v>
      </c>
    </row>
    <row r="70" spans="1:15" ht="82.5">
      <c r="A70" s="50" t="s">
        <v>130</v>
      </c>
      <c r="B70" s="51" t="s">
        <v>131</v>
      </c>
      <c r="C70" s="28" t="s">
        <v>132</v>
      </c>
      <c r="D70" s="28" t="s">
        <v>19</v>
      </c>
      <c r="E70" s="28" t="s">
        <v>60</v>
      </c>
      <c r="F70" s="29">
        <f t="shared" si="9"/>
        <v>945.8</v>
      </c>
      <c r="G70" s="29">
        <v>945.8</v>
      </c>
      <c r="H70" s="24"/>
      <c r="I70" s="29"/>
      <c r="J70" s="29"/>
      <c r="K70" s="29"/>
      <c r="L70" s="29"/>
      <c r="M70" s="29"/>
      <c r="N70" s="29">
        <v>945.8</v>
      </c>
      <c r="O70" s="29">
        <v>945.8</v>
      </c>
    </row>
    <row r="71" spans="1:15" s="37" customFormat="1" ht="82.5">
      <c r="A71" s="32" t="s">
        <v>133</v>
      </c>
      <c r="B71" s="51">
        <v>9990000010</v>
      </c>
      <c r="C71" s="31">
        <v>100</v>
      </c>
      <c r="D71" s="28" t="s">
        <v>19</v>
      </c>
      <c r="E71" s="28" t="s">
        <v>60</v>
      </c>
      <c r="F71" s="29">
        <f t="shared" si="9"/>
        <v>775.3</v>
      </c>
      <c r="G71" s="29">
        <v>775.3</v>
      </c>
      <c r="H71" s="24"/>
      <c r="I71" s="29"/>
      <c r="J71" s="29"/>
      <c r="K71" s="29"/>
      <c r="L71" s="29"/>
      <c r="M71" s="29"/>
      <c r="N71" s="29">
        <v>775.3</v>
      </c>
      <c r="O71" s="29">
        <v>775.3</v>
      </c>
    </row>
    <row r="72" spans="1:15" s="52" customFormat="1" ht="69">
      <c r="A72" s="26" t="s">
        <v>134</v>
      </c>
      <c r="B72" s="27" t="s">
        <v>135</v>
      </c>
      <c r="C72" s="28" t="s">
        <v>136</v>
      </c>
      <c r="D72" s="28" t="s">
        <v>19</v>
      </c>
      <c r="E72" s="28" t="s">
        <v>60</v>
      </c>
      <c r="F72" s="29">
        <f t="shared" si="9"/>
        <v>860.1</v>
      </c>
      <c r="G72" s="29">
        <v>860.1</v>
      </c>
      <c r="H72" s="24"/>
      <c r="I72" s="29"/>
      <c r="J72" s="29"/>
      <c r="K72" s="29"/>
      <c r="L72" s="29"/>
      <c r="M72" s="29"/>
      <c r="N72" s="29">
        <v>860.1</v>
      </c>
      <c r="O72" s="29">
        <v>860.1</v>
      </c>
    </row>
    <row r="73" spans="1:15" s="52" customFormat="1" ht="41.25" hidden="1">
      <c r="A73" s="48" t="s">
        <v>137</v>
      </c>
      <c r="B73" s="51">
        <v>9990060250</v>
      </c>
      <c r="C73" s="31">
        <v>200</v>
      </c>
      <c r="D73" s="28" t="s">
        <v>19</v>
      </c>
      <c r="E73" s="28" t="s">
        <v>138</v>
      </c>
      <c r="F73" s="29">
        <f t="shared" si="9"/>
        <v>0</v>
      </c>
      <c r="G73" s="56"/>
      <c r="H73" s="57"/>
      <c r="I73" s="56"/>
      <c r="J73" s="56"/>
      <c r="K73" s="56"/>
      <c r="L73" s="56"/>
      <c r="M73" s="56"/>
      <c r="N73" s="29"/>
      <c r="O73" s="29"/>
    </row>
    <row r="74" spans="1:15" s="52" customFormat="1" ht="27">
      <c r="A74" s="48" t="s">
        <v>139</v>
      </c>
      <c r="B74" s="51">
        <v>9990020040</v>
      </c>
      <c r="C74" s="31">
        <v>800</v>
      </c>
      <c r="D74" s="28" t="s">
        <v>19</v>
      </c>
      <c r="E74" s="28" t="s">
        <v>140</v>
      </c>
      <c r="F74" s="29">
        <f t="shared" si="9"/>
        <v>31</v>
      </c>
      <c r="G74" s="29">
        <v>31</v>
      </c>
      <c r="H74" s="24"/>
      <c r="I74" s="29"/>
      <c r="J74" s="29"/>
      <c r="K74" s="29"/>
      <c r="L74" s="29"/>
      <c r="M74" s="29"/>
      <c r="N74" s="29">
        <v>31</v>
      </c>
      <c r="O74" s="29">
        <v>31</v>
      </c>
    </row>
    <row r="75" spans="1:15" ht="41.25" hidden="1">
      <c r="A75" s="26" t="s">
        <v>141</v>
      </c>
      <c r="B75" s="27" t="s">
        <v>142</v>
      </c>
      <c r="C75" s="28" t="s">
        <v>24</v>
      </c>
      <c r="D75" s="28" t="s">
        <v>19</v>
      </c>
      <c r="E75" s="28" t="s">
        <v>78</v>
      </c>
      <c r="F75" s="29">
        <f t="shared" si="9"/>
        <v>0</v>
      </c>
      <c r="G75" s="29"/>
      <c r="H75" s="24"/>
      <c r="I75" s="29"/>
      <c r="J75" s="29"/>
      <c r="K75" s="29"/>
      <c r="L75" s="29"/>
      <c r="M75" s="29"/>
      <c r="N75" s="29"/>
      <c r="O75" s="29"/>
    </row>
    <row r="76" spans="1:15" ht="27" hidden="1">
      <c r="A76" s="26" t="s">
        <v>143</v>
      </c>
      <c r="B76" s="27" t="s">
        <v>142</v>
      </c>
      <c r="C76" s="28" t="s">
        <v>144</v>
      </c>
      <c r="D76" s="28" t="s">
        <v>19</v>
      </c>
      <c r="E76" s="28" t="s">
        <v>78</v>
      </c>
      <c r="F76" s="29">
        <f t="shared" si="9"/>
        <v>0</v>
      </c>
      <c r="G76" s="29"/>
      <c r="H76" s="24"/>
      <c r="I76" s="29"/>
      <c r="J76" s="29"/>
      <c r="K76" s="29"/>
      <c r="L76" s="29"/>
      <c r="M76" s="29"/>
      <c r="N76" s="29"/>
      <c r="O76" s="29"/>
    </row>
    <row r="77" spans="1:15" ht="54.75" hidden="1">
      <c r="A77" s="26" t="s">
        <v>145</v>
      </c>
      <c r="B77" s="27" t="s">
        <v>146</v>
      </c>
      <c r="C77" s="28" t="s">
        <v>24</v>
      </c>
      <c r="D77" s="28" t="s">
        <v>19</v>
      </c>
      <c r="E77" s="28" t="s">
        <v>78</v>
      </c>
      <c r="F77" s="29">
        <f t="shared" si="9"/>
        <v>0</v>
      </c>
      <c r="G77" s="29"/>
      <c r="H77" s="24"/>
      <c r="I77" s="29"/>
      <c r="J77" s="29"/>
      <c r="K77" s="29"/>
      <c r="L77" s="29"/>
      <c r="M77" s="29"/>
      <c r="N77" s="29"/>
      <c r="O77" s="29"/>
    </row>
    <row r="78" spans="1:15" s="52" customFormat="1" ht="82.5">
      <c r="A78" s="58" t="s">
        <v>147</v>
      </c>
      <c r="B78" s="27" t="s">
        <v>148</v>
      </c>
      <c r="C78" s="28" t="s">
        <v>132</v>
      </c>
      <c r="D78" s="28" t="s">
        <v>31</v>
      </c>
      <c r="E78" s="28" t="s">
        <v>36</v>
      </c>
      <c r="F78" s="59">
        <f t="shared" si="9"/>
        <v>108.51</v>
      </c>
      <c r="G78" s="29">
        <v>100</v>
      </c>
      <c r="H78" s="57">
        <v>8.51</v>
      </c>
      <c r="I78" s="29"/>
      <c r="J78" s="29"/>
      <c r="K78" s="29"/>
      <c r="L78" s="29"/>
      <c r="M78" s="29"/>
      <c r="N78" s="29">
        <v>100</v>
      </c>
      <c r="O78" s="29">
        <v>100</v>
      </c>
    </row>
    <row r="79" spans="1:15" s="52" customFormat="1" ht="54.75">
      <c r="A79" s="58" t="s">
        <v>149</v>
      </c>
      <c r="B79" s="27" t="s">
        <v>148</v>
      </c>
      <c r="C79" s="28" t="s">
        <v>24</v>
      </c>
      <c r="D79" s="28" t="s">
        <v>31</v>
      </c>
      <c r="E79" s="28" t="s">
        <v>36</v>
      </c>
      <c r="F79" s="59">
        <f t="shared" si="9"/>
        <v>11.389999999999999</v>
      </c>
      <c r="G79" s="29">
        <v>19.9</v>
      </c>
      <c r="H79" s="57">
        <v>-8.51</v>
      </c>
      <c r="I79" s="29"/>
      <c r="J79" s="29"/>
      <c r="K79" s="29"/>
      <c r="L79" s="29"/>
      <c r="M79" s="29"/>
      <c r="N79" s="29">
        <v>23.5</v>
      </c>
      <c r="O79" s="29">
        <v>27.6</v>
      </c>
    </row>
    <row r="80" spans="1:15" ht="41.25">
      <c r="A80" s="50" t="s">
        <v>150</v>
      </c>
      <c r="B80" s="27" t="s">
        <v>151</v>
      </c>
      <c r="C80" s="28" t="s">
        <v>112</v>
      </c>
      <c r="D80" s="28" t="s">
        <v>60</v>
      </c>
      <c r="E80" s="28" t="s">
        <v>19</v>
      </c>
      <c r="F80" s="29">
        <f t="shared" si="9"/>
        <v>1434.8000000000002</v>
      </c>
      <c r="G80" s="29">
        <f>3034.8-1000-300-200-100</f>
        <v>1434.8000000000002</v>
      </c>
      <c r="H80" s="55"/>
      <c r="I80" s="29"/>
      <c r="J80" s="29"/>
      <c r="K80" s="29"/>
      <c r="L80" s="29"/>
      <c r="M80" s="29"/>
      <c r="N80" s="29">
        <f>3535.7-1000-300-200-100</f>
        <v>1935.6999999999998</v>
      </c>
      <c r="O80" s="29">
        <f>3420.9-1000-300-200-100</f>
        <v>1820.9</v>
      </c>
    </row>
    <row r="81" spans="1:15" ht="41.25" hidden="1">
      <c r="A81" s="50" t="s">
        <v>150</v>
      </c>
      <c r="B81" s="27" t="s">
        <v>152</v>
      </c>
      <c r="C81" s="28" t="s">
        <v>112</v>
      </c>
      <c r="D81" s="28" t="s">
        <v>60</v>
      </c>
      <c r="E81" s="28" t="s">
        <v>19</v>
      </c>
      <c r="F81" s="29">
        <f t="shared" si="9"/>
        <v>0</v>
      </c>
      <c r="G81" s="29"/>
      <c r="H81" s="24"/>
      <c r="I81" s="29"/>
      <c r="J81" s="29"/>
      <c r="K81" s="29"/>
      <c r="L81" s="29"/>
      <c r="M81" s="29"/>
      <c r="N81" s="35"/>
      <c r="O81" s="35"/>
    </row>
    <row r="82" spans="1:15" ht="41.25">
      <c r="A82" s="34" t="s">
        <v>153</v>
      </c>
      <c r="B82" s="27" t="s">
        <v>154</v>
      </c>
      <c r="C82" s="28" t="s">
        <v>136</v>
      </c>
      <c r="D82" s="28" t="s">
        <v>65</v>
      </c>
      <c r="E82" s="28" t="s">
        <v>36</v>
      </c>
      <c r="F82" s="29">
        <f t="shared" si="9"/>
        <v>0</v>
      </c>
      <c r="G82" s="29">
        <v>0</v>
      </c>
      <c r="H82" s="24"/>
      <c r="I82" s="29"/>
      <c r="J82" s="29"/>
      <c r="K82" s="29"/>
      <c r="L82" s="29"/>
      <c r="M82" s="29"/>
      <c r="N82" s="35">
        <v>27.3</v>
      </c>
      <c r="O82" s="35">
        <v>0</v>
      </c>
    </row>
    <row r="83" spans="1:15" ht="27">
      <c r="A83" s="50" t="s">
        <v>155</v>
      </c>
      <c r="B83" s="51" t="s">
        <v>156</v>
      </c>
      <c r="C83" s="31">
        <v>500</v>
      </c>
      <c r="D83" s="28" t="s">
        <v>65</v>
      </c>
      <c r="E83" s="28" t="s">
        <v>60</v>
      </c>
      <c r="F83" s="29">
        <f t="shared" si="9"/>
        <v>344.6</v>
      </c>
      <c r="G83" s="29">
        <v>300</v>
      </c>
      <c r="H83" s="24">
        <v>44.6</v>
      </c>
      <c r="I83" s="29"/>
      <c r="J83" s="29"/>
      <c r="K83" s="29"/>
      <c r="L83" s="29"/>
      <c r="M83" s="29"/>
      <c r="N83" s="29">
        <v>0</v>
      </c>
      <c r="O83" s="29">
        <v>0</v>
      </c>
    </row>
    <row r="84" spans="1:15" ht="27">
      <c r="A84" s="50" t="s">
        <v>157</v>
      </c>
      <c r="B84" s="51">
        <v>9990020060</v>
      </c>
      <c r="C84" s="31">
        <v>200</v>
      </c>
      <c r="D84" s="28" t="s">
        <v>140</v>
      </c>
      <c r="E84" s="28" t="s">
        <v>31</v>
      </c>
      <c r="F84" s="29">
        <f t="shared" si="9"/>
        <v>100</v>
      </c>
      <c r="G84" s="29">
        <v>100</v>
      </c>
      <c r="H84" s="24"/>
      <c r="I84" s="29"/>
      <c r="J84" s="29"/>
      <c r="K84" s="29"/>
      <c r="L84" s="29"/>
      <c r="M84" s="29"/>
      <c r="N84" s="29">
        <v>100</v>
      </c>
      <c r="O84" s="29">
        <v>100</v>
      </c>
    </row>
    <row r="85" spans="1:15" s="40" customFormat="1" ht="13.5">
      <c r="A85" s="60" t="s">
        <v>158</v>
      </c>
      <c r="B85" s="61"/>
      <c r="C85" s="62"/>
      <c r="D85" s="62"/>
      <c r="E85" s="62"/>
      <c r="F85" s="63">
        <f t="shared" si="9"/>
        <v>28039.699999999997</v>
      </c>
      <c r="G85" s="18">
        <f aca="true" t="shared" si="30" ref="G85:O85">G14+G19+G33+G40+G45+G55+G68</f>
        <v>25440.1</v>
      </c>
      <c r="H85" s="54">
        <f t="shared" si="30"/>
        <v>2599.6</v>
      </c>
      <c r="I85" s="18">
        <f t="shared" si="30"/>
        <v>0</v>
      </c>
      <c r="J85" s="18">
        <f t="shared" si="30"/>
        <v>0</v>
      </c>
      <c r="K85" s="18">
        <f t="shared" si="30"/>
        <v>0</v>
      </c>
      <c r="L85" s="18">
        <f t="shared" si="30"/>
        <v>0</v>
      </c>
      <c r="M85" s="18">
        <f t="shared" si="30"/>
        <v>0</v>
      </c>
      <c r="N85" s="18">
        <f t="shared" si="30"/>
        <v>25379.600000000002</v>
      </c>
      <c r="O85" s="18">
        <f t="shared" si="30"/>
        <v>25374.7</v>
      </c>
    </row>
    <row r="88" spans="6:15" ht="12.75">
      <c r="F88" s="64"/>
      <c r="G88" s="64"/>
      <c r="H88" s="64"/>
      <c r="I88" s="64"/>
      <c r="J88" s="64"/>
      <c r="K88" s="64"/>
      <c r="L88" s="64"/>
      <c r="M88" s="64"/>
      <c r="N88" s="64"/>
      <c r="O88" s="64"/>
    </row>
  </sheetData>
  <sheetProtection selectLockedCells="1" selectUnlockedCells="1"/>
  <mergeCells count="7">
    <mergeCell ref="A10:O10"/>
    <mergeCell ref="N2:O2"/>
    <mergeCell ref="E3:O3"/>
    <mergeCell ref="F4:O4"/>
    <mergeCell ref="N6:O6"/>
    <mergeCell ref="E7:O7"/>
    <mergeCell ref="N8:O8"/>
  </mergeCells>
  <printOptions/>
  <pageMargins left="0.5902777777777778" right="0.19652777777777777" top="0.9840277777777777" bottom="0.5902777777777778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lubov</cp:lastModifiedBy>
  <dcterms:modified xsi:type="dcterms:W3CDTF">2022-03-17T11:46:26Z</dcterms:modified>
  <cp:category/>
  <cp:version/>
  <cp:contentType/>
  <cp:contentStatus/>
</cp:coreProperties>
</file>