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6" tabRatio="50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<sst xmlns="http://schemas.openxmlformats.org/spreadsheetml/2006/main" count="88" uniqueCount="55">
  <si>
    <t>Приложение № 2</t>
  </si>
  <si>
    <t>к решению Совета народных депутатов  муниципального образования Краснопламенское сельское поселение</t>
  </si>
  <si>
    <t>Приложение № 4</t>
  </si>
  <si>
    <t>от 09.12.2021 № 27</t>
  </si>
  <si>
    <t xml:space="preserve">Распределение бюджетных ассигнований по разделам, подразделам классификации расходов бюджета муниципального образования Краснопламенское сельское поселение на 2022 год и на плановый период 2023 и 2024 годов </t>
  </si>
  <si>
    <t>(тыс.руб.)</t>
  </si>
  <si>
    <t>Наименование расходов</t>
  </si>
  <si>
    <t>Код раздела</t>
  </si>
  <si>
    <t>Код подраздела</t>
  </si>
  <si>
    <t>План 
на 2022 год</t>
  </si>
  <si>
    <t>Утв.План 
на 2022 год</t>
  </si>
  <si>
    <t>март</t>
  </si>
  <si>
    <t>План 
на 2023 год</t>
  </si>
  <si>
    <t>План 
на 2024 год</t>
  </si>
  <si>
    <t>2</t>
  </si>
  <si>
    <t>3</t>
  </si>
  <si>
    <t>ОБЩЕГОСУДАРСТВЕННЫЕ ВОПРОСЫ</t>
  </si>
  <si>
    <t>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</si>
  <si>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</si>
  <si>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</si>
  <si>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</si>
  <si>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</si>
  <si>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 xml:space="preserve">Резервные фонды </t>
  </si>
  <si>
    <t>11</t>
  </si>
  <si>
    <t>Другие общегосударственные вопросы</t>
  </si>
  <si>
    <t>13</t>
  </si>
  <si>
    <t>НАЦИОНАЛЬНАЯ ОБОРОНА</t>
  </si>
  <si>
    <t>02</t>
  </si>
  <si>
    <t>Мобилизационная и вневойсковая подготовка</t>
  </si>
  <si>
    <t xml:space="preserve">НАЦИОНАЛЬНАЯ БЕЗОПАСНОСТЬ И ПРАВООХРАНИТЕЛЬНАЯ ДЕЯТЕЛЬНОСТЬ </t>
  </si>
  <si>
    <t>Защита населения и территории от чрезвычайных ситуаций природного и техногенного характера, пожарная безопасность</t>
  </si>
  <si>
    <t>10</t>
  </si>
  <si>
    <t>НАЦИОНАЛЬНАЯ ЭКОНОМИКА</t>
  </si>
  <si>
    <t>Общеэкономические вопросы</t>
  </si>
  <si>
    <t>Другие вопросы в области национальной экономики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</si>
  <si>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</si>
  <si>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</si>
  <si>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</si>
  <si>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</si>
  <si>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</si>
  <si>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Охрана окружающей среды</t>
  </si>
  <si>
    <t>06</t>
  </si>
  <si>
    <t>Другие вопросы в области охраны окружающей среды</t>
  </si>
  <si>
    <t xml:space="preserve">КУЛЬТУРА, КИНЕМАТОГРАФИЯ </t>
  </si>
  <si>
    <t>08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</si>
  <si>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</si>
  <si>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</si>
  <si>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</si>
  <si>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</si>
  <si>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</si>
  <si>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</si>
  <si>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</si>
  <si>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ИТОГО РАСХОДОВ:</t>
  </si>
  <si>
    <t>фпс</t>
  </si>
  <si>
    <t xml:space="preserve">от 17.03.2022 №8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</si>
</sst>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0000000"/>
    <numFmt numFmtId="173" formatCode="0.0"/>
    <numFmt numFmtId="174" formatCode="0.00000"/>
  </numFmts>
  <fonts count="31"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0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1" fillId="3" borderId="1" applyNumberFormat="0" applyAlignment="0" applyProtection="0"/>
    <xf numFmtId="0" fontId="22" fillId="9" borderId="2" applyNumberFormat="0" applyAlignment="0" applyProtection="0"/>
    <xf numFmtId="0" fontId="23" fillId="9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15" borderId="7" applyNumberFormat="0" applyAlignment="0" applyProtection="0"/>
    <xf numFmtId="0" fontId="14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19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5" borderId="8" applyNumberFormat="0" applyFont="0" applyAlignment="0" applyProtection="0"/>
    <xf numFmtId="9" fontId="0" fillId="0" borderId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8" fillId="7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1" fillId="18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1" fillId="18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173" fontId="7" fillId="0" borderId="10" xfId="0" applyNumberFormat="1" applyFont="1" applyBorder="1" applyAlignment="1">
      <alignment wrapText="1"/>
    </xf>
    <xf numFmtId="173" fontId="7" fillId="18" borderId="10" xfId="0" applyNumberFormat="1" applyFont="1" applyFill="1" applyBorder="1" applyAlignment="1">
      <alignment wrapText="1"/>
    </xf>
    <xf numFmtId="0" fontId="6" fillId="0" borderId="0" xfId="0" applyFont="1" applyAlignment="1">
      <alignment/>
    </xf>
    <xf numFmtId="0" fontId="3" fillId="0" borderId="10" xfId="0" applyFont="1" applyBorder="1" applyAlignment="1">
      <alignment wrapText="1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3" fillId="18" borderId="10" xfId="0" applyNumberFormat="1" applyFont="1" applyFill="1" applyBorder="1" applyAlignment="1">
      <alignment wrapText="1"/>
    </xf>
    <xf numFmtId="173" fontId="3" fillId="0" borderId="1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wrapText="1"/>
    </xf>
    <xf numFmtId="173" fontId="3" fillId="0" borderId="10" xfId="0" applyNumberFormat="1" applyFont="1" applyFill="1" applyBorder="1" applyAlignment="1">
      <alignment wrapText="1"/>
    </xf>
    <xf numFmtId="0" fontId="1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19" borderId="10" xfId="0" applyNumberFormat="1" applyFont="1" applyFill="1" applyBorder="1" applyAlignment="1">
      <alignment horizontal="center" wrapText="1"/>
    </xf>
    <xf numFmtId="0" fontId="9" fillId="0" borderId="0" xfId="0" applyFont="1" applyFill="1" applyAlignment="1">
      <alignment/>
    </xf>
    <xf numFmtId="0" fontId="3" fillId="0" borderId="10" xfId="0" applyFont="1" applyBorder="1" applyAlignment="1">
      <alignment/>
    </xf>
    <xf numFmtId="0" fontId="7" fillId="19" borderId="10" xfId="0" applyFont="1" applyFill="1" applyBorder="1" applyAlignment="1">
      <alignment horizontal="left" wrapText="1"/>
    </xf>
    <xf numFmtId="49" fontId="7" fillId="0" borderId="10" xfId="0" applyNumberFormat="1" applyFont="1" applyFill="1" applyBorder="1" applyAlignment="1">
      <alignment horizontal="center" wrapText="1"/>
    </xf>
    <xf numFmtId="173" fontId="7" fillId="0" borderId="10" xfId="0" applyNumberFormat="1" applyFont="1" applyFill="1" applyBorder="1" applyAlignment="1">
      <alignment wrapText="1"/>
    </xf>
    <xf numFmtId="0" fontId="10" fillId="0" borderId="0" xfId="0" applyFont="1" applyFill="1" applyAlignment="1">
      <alignment/>
    </xf>
    <xf numFmtId="49" fontId="7" fillId="19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7" fillId="0" borderId="10" xfId="0" applyFont="1" applyBorder="1" applyAlignment="1">
      <alignment wrapText="1"/>
    </xf>
    <xf numFmtId="173" fontId="7" fillId="19" borderId="10" xfId="0" applyNumberFormat="1" applyFont="1" applyFill="1" applyBorder="1" applyAlignment="1">
      <alignment horizontal="center" wrapText="1"/>
    </xf>
    <xf numFmtId="173" fontId="3" fillId="19" borderId="10" xfId="0" applyNumberFormat="1" applyFont="1" applyFill="1" applyBorder="1" applyAlignment="1">
      <alignment horizontal="center" wrapText="1"/>
    </xf>
    <xf numFmtId="0" fontId="3" fillId="19" borderId="10" xfId="0" applyNumberFormat="1" applyFont="1" applyFill="1" applyBorder="1" applyAlignment="1">
      <alignment horizontal="center" wrapText="1"/>
    </xf>
    <xf numFmtId="2" fontId="3" fillId="0" borderId="10" xfId="0" applyNumberFormat="1" applyFont="1" applyFill="1" applyBorder="1" applyAlignment="1">
      <alignment horizontal="left" vertical="center" wrapText="1"/>
    </xf>
    <xf numFmtId="0" fontId="3" fillId="19" borderId="10" xfId="0" applyNumberFormat="1" applyFont="1" applyFill="1" applyBorder="1" applyAlignment="1">
      <alignment horizontal="left" vertical="center" wrapText="1"/>
    </xf>
    <xf numFmtId="173" fontId="3" fillId="0" borderId="10" xfId="0" applyNumberFormat="1" applyFont="1" applyBorder="1" applyAlignment="1">
      <alignment/>
    </xf>
    <xf numFmtId="0" fontId="9" fillId="0" borderId="0" xfId="0" applyFont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/>
    </xf>
    <xf numFmtId="2" fontId="7" fillId="0" borderId="10" xfId="0" applyNumberFormat="1" applyFont="1" applyBorder="1" applyAlignment="1">
      <alignment/>
    </xf>
    <xf numFmtId="0" fontId="6" fillId="0" borderId="0" xfId="0" applyFont="1" applyFill="1" applyAlignment="1">
      <alignment/>
    </xf>
    <xf numFmtId="173" fontId="3" fillId="0" borderId="10" xfId="0" applyNumberFormat="1" applyFont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/>
    </xf>
    <xf numFmtId="0" fontId="4" fillId="0" borderId="10" xfId="0" applyFont="1" applyBorder="1" applyAlignment="1">
      <alignment/>
    </xf>
    <xf numFmtId="173" fontId="7" fillId="0" borderId="10" xfId="0" applyNumberFormat="1" applyFont="1" applyBorder="1" applyAlignment="1">
      <alignment/>
    </xf>
    <xf numFmtId="173" fontId="7" fillId="18" borderId="1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173" fontId="12" fillId="18" borderId="10" xfId="0" applyNumberFormat="1" applyFont="1" applyFill="1" applyBorder="1" applyAlignment="1">
      <alignment wrapText="1"/>
    </xf>
    <xf numFmtId="173" fontId="13" fillId="18" borderId="10" xfId="0" applyNumberFormat="1" applyFont="1" applyFill="1" applyBorder="1" applyAlignment="1">
      <alignment wrapText="1"/>
    </xf>
    <xf numFmtId="174" fontId="12" fillId="18" borderId="10" xfId="0" applyNumberFormat="1" applyFont="1" applyFill="1" applyBorder="1" applyAlignment="1">
      <alignment wrapText="1"/>
    </xf>
    <xf numFmtId="2" fontId="13" fillId="18" borderId="10" xfId="0" applyNumberFormat="1" applyFont="1" applyFill="1" applyBorder="1" applyAlignment="1">
      <alignment/>
    </xf>
    <xf numFmtId="2" fontId="12" fillId="18" borderId="10" xfId="0" applyNumberFormat="1" applyFont="1" applyFill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41"/>
  <sheetViews>
    <sheetView tabSelected="1" zoomScale="110" zoomScaleNormal="110" zoomScalePageLayoutView="0" workbookViewId="0" topLeftCell="A1">
      <selection activeCell="D3" sqref="D3:M3"/>
    </sheetView>
  </sheetViews>
  <sheetFormatPr defaultColWidth="11.421875" defaultRowHeight="12.75"/>
  <cols>
    <col min="1" max="1" width="52.28125" style="1" customWidth="1"/>
    <col min="2" max="3" width="6.140625" style="2" customWidth="1"/>
    <col min="4" max="4" width="11.140625" style="3" customWidth="1"/>
    <col min="5" max="5" width="9.57421875" style="3" hidden="1" customWidth="1"/>
    <col min="6" max="6" width="7.28125" style="3" hidden="1" customWidth="1"/>
    <col min="7" max="11" width="5.00390625" style="3" hidden="1" customWidth="1"/>
    <col min="12" max="12" width="8.421875" style="1" customWidth="1"/>
    <col min="13" max="13" width="10.140625" style="1" customWidth="1"/>
    <col min="14" max="252" width="9.00390625" style="1" customWidth="1"/>
    <col min="253" max="16384" width="11.421875" style="4" customWidth="1"/>
  </cols>
  <sheetData>
    <row r="1" spans="12:13" ht="13.5">
      <c r="L1" s="73" t="s">
        <v>0</v>
      </c>
      <c r="M1" s="73"/>
    </row>
    <row r="2" spans="4:13" ht="57.75" customHeight="1">
      <c r="D2" s="74" t="s">
        <v>1</v>
      </c>
      <c r="E2" s="74"/>
      <c r="F2" s="74"/>
      <c r="G2" s="74"/>
      <c r="H2" s="74"/>
      <c r="I2" s="74"/>
      <c r="J2" s="74"/>
      <c r="K2" s="74"/>
      <c r="L2" s="74"/>
      <c r="M2" s="74"/>
    </row>
    <row r="3" spans="4:13" ht="13.5">
      <c r="D3" s="73" t="s">
        <v>54</v>
      </c>
      <c r="E3" s="73"/>
      <c r="F3" s="73"/>
      <c r="G3" s="73"/>
      <c r="H3" s="73"/>
      <c r="I3" s="73"/>
      <c r="J3" s="73"/>
      <c r="K3" s="73"/>
      <c r="L3" s="73"/>
      <c r="M3" s="73"/>
    </row>
    <row r="4" spans="4:13" ht="12.75">
      <c r="D4" s="5"/>
      <c r="E4" s="5"/>
      <c r="F4" s="5"/>
      <c r="G4" s="5"/>
      <c r="H4" s="5"/>
      <c r="I4" s="5"/>
      <c r="J4" s="5"/>
      <c r="K4" s="5"/>
      <c r="L4" s="5"/>
      <c r="M4" s="5"/>
    </row>
    <row r="5" spans="2:14" ht="13.5">
      <c r="B5" s="6"/>
      <c r="C5" s="6"/>
      <c r="D5" s="6"/>
      <c r="E5" s="6"/>
      <c r="F5" s="6"/>
      <c r="G5" s="6"/>
      <c r="H5" s="6"/>
      <c r="I5" s="6"/>
      <c r="J5" s="6"/>
      <c r="K5" s="6"/>
      <c r="L5" s="75" t="s">
        <v>2</v>
      </c>
      <c r="M5" s="75"/>
      <c r="N5" s="6"/>
    </row>
    <row r="6" spans="1:14" ht="68.25" customHeight="1">
      <c r="A6" s="7"/>
      <c r="B6" s="8"/>
      <c r="C6" s="8"/>
      <c r="D6" s="76" t="s">
        <v>1</v>
      </c>
      <c r="E6" s="76"/>
      <c r="F6" s="76"/>
      <c r="G6" s="76"/>
      <c r="H6" s="76"/>
      <c r="I6" s="76"/>
      <c r="J6" s="76"/>
      <c r="K6" s="76"/>
      <c r="L6" s="76"/>
      <c r="M6" s="76"/>
      <c r="N6" s="8"/>
    </row>
    <row r="7" spans="2:13" ht="13.5">
      <c r="B7" s="6"/>
      <c r="C7" s="6"/>
      <c r="D7" s="75" t="s">
        <v>3</v>
      </c>
      <c r="E7" s="75"/>
      <c r="F7" s="75"/>
      <c r="G7" s="75"/>
      <c r="H7" s="75"/>
      <c r="I7" s="75"/>
      <c r="J7" s="75"/>
      <c r="K7" s="75"/>
      <c r="L7" s="75"/>
      <c r="M7" s="75"/>
    </row>
    <row r="8" ht="15">
      <c r="A8" s="9"/>
    </row>
    <row r="9" spans="1:13" ht="48.75" customHeight="1">
      <c r="A9" s="72" t="s">
        <v>4</v>
      </c>
      <c r="B9" s="72"/>
      <c r="C9" s="72"/>
      <c r="D9" s="72"/>
      <c r="E9" s="72"/>
      <c r="F9" s="72"/>
      <c r="G9" s="72"/>
      <c r="H9" s="72"/>
      <c r="I9" s="72"/>
      <c r="J9" s="72"/>
      <c r="K9" s="72"/>
      <c r="L9" s="72"/>
      <c r="M9" s="72"/>
    </row>
    <row r="10" spans="1:13" ht="15">
      <c r="A10" s="10"/>
      <c r="D10" s="11"/>
      <c r="E10" s="11"/>
      <c r="F10" s="11"/>
      <c r="G10" s="11"/>
      <c r="H10" s="11"/>
      <c r="I10" s="11"/>
      <c r="J10" s="11"/>
      <c r="K10" s="11"/>
      <c r="M10" s="11" t="s">
        <v>5</v>
      </c>
    </row>
    <row r="11" spans="1:13" ht="46.5" customHeight="1">
      <c r="A11" s="12" t="s">
        <v>6</v>
      </c>
      <c r="B11" s="12" t="s">
        <v>7</v>
      </c>
      <c r="C11" s="12" t="s">
        <v>8</v>
      </c>
      <c r="D11" s="13" t="s">
        <v>9</v>
      </c>
      <c r="E11" s="13" t="s">
        <v>10</v>
      </c>
      <c r="F11" s="14" t="s">
        <v>11</v>
      </c>
      <c r="G11" s="15"/>
      <c r="H11" s="15"/>
      <c r="I11" s="15"/>
      <c r="J11" s="15"/>
      <c r="K11" s="15"/>
      <c r="L11" s="13" t="s">
        <v>12</v>
      </c>
      <c r="M11" s="13" t="s">
        <v>13</v>
      </c>
    </row>
    <row r="12" spans="1:13" ht="12.75">
      <c r="A12" s="16">
        <v>1</v>
      </c>
      <c r="B12" s="17" t="s">
        <v>14</v>
      </c>
      <c r="C12" s="17" t="s">
        <v>15</v>
      </c>
      <c r="D12" s="18">
        <v>4</v>
      </c>
      <c r="E12" s="18">
        <v>4</v>
      </c>
      <c r="F12" s="19"/>
      <c r="G12" s="20"/>
      <c r="H12" s="20"/>
      <c r="I12" s="20"/>
      <c r="J12" s="20"/>
      <c r="K12" s="20"/>
      <c r="L12" s="21">
        <v>5</v>
      </c>
      <c r="M12" s="21">
        <v>6</v>
      </c>
    </row>
    <row r="13" spans="1:13" s="26" customFormat="1" ht="13.5">
      <c r="A13" s="22" t="s">
        <v>16</v>
      </c>
      <c r="B13" s="23" t="s">
        <v>17</v>
      </c>
      <c r="C13" s="23"/>
      <c r="D13" s="24">
        <f aca="true" t="shared" si="0" ref="D13:D39">SUM(E13:K13)</f>
        <v>10264.8</v>
      </c>
      <c r="E13" s="24">
        <f aca="true" t="shared" si="1" ref="E13:M13">SUM(E14:E17)</f>
        <v>9964.8</v>
      </c>
      <c r="F13" s="25">
        <f t="shared" si="1"/>
        <v>300</v>
      </c>
      <c r="G13" s="24">
        <f t="shared" si="1"/>
        <v>0</v>
      </c>
      <c r="H13" s="24">
        <f t="shared" si="1"/>
        <v>0</v>
      </c>
      <c r="I13" s="24">
        <f t="shared" si="1"/>
        <v>0</v>
      </c>
      <c r="J13" s="24">
        <f t="shared" si="1"/>
        <v>0</v>
      </c>
      <c r="K13" s="24">
        <f t="shared" si="1"/>
        <v>0</v>
      </c>
      <c r="L13" s="24">
        <f t="shared" si="1"/>
        <v>9868.8</v>
      </c>
      <c r="M13" s="24">
        <f t="shared" si="1"/>
        <v>9881.8</v>
      </c>
    </row>
    <row r="14" spans="1:13" s="32" customFormat="1" ht="41.25">
      <c r="A14" s="27" t="s">
        <v>18</v>
      </c>
      <c r="B14" s="28" t="s">
        <v>17</v>
      </c>
      <c r="C14" s="28" t="s">
        <v>19</v>
      </c>
      <c r="D14" s="29">
        <f t="shared" si="0"/>
        <v>7.7</v>
      </c>
      <c r="E14" s="29">
        <v>7.7</v>
      </c>
      <c r="F14" s="30"/>
      <c r="G14" s="29"/>
      <c r="H14" s="29"/>
      <c r="I14" s="29"/>
      <c r="J14" s="29"/>
      <c r="K14" s="29"/>
      <c r="L14" s="31">
        <v>7.7</v>
      </c>
      <c r="M14" s="31">
        <v>7.7</v>
      </c>
    </row>
    <row r="15" spans="1:13" s="35" customFormat="1" ht="54.75">
      <c r="A15" s="27" t="s">
        <v>20</v>
      </c>
      <c r="B15" s="33" t="s">
        <v>17</v>
      </c>
      <c r="C15" s="33" t="s">
        <v>21</v>
      </c>
      <c r="D15" s="29">
        <f t="shared" si="0"/>
        <v>2816.8</v>
      </c>
      <c r="E15" s="34">
        <v>2816.8</v>
      </c>
      <c r="F15" s="30"/>
      <c r="G15" s="34"/>
      <c r="H15" s="34"/>
      <c r="I15" s="34"/>
      <c r="J15" s="34"/>
      <c r="K15" s="34"/>
      <c r="L15" s="31">
        <v>2834.5</v>
      </c>
      <c r="M15" s="31">
        <v>2840.8</v>
      </c>
    </row>
    <row r="16" spans="1:13" s="38" customFormat="1" ht="13.5">
      <c r="A16" s="36" t="s">
        <v>22</v>
      </c>
      <c r="B16" s="37" t="s">
        <v>17</v>
      </c>
      <c r="C16" s="37" t="s">
        <v>23</v>
      </c>
      <c r="D16" s="29">
        <f t="shared" si="0"/>
        <v>31</v>
      </c>
      <c r="E16" s="34">
        <v>31</v>
      </c>
      <c r="F16" s="67"/>
      <c r="G16" s="34"/>
      <c r="H16" s="34"/>
      <c r="I16" s="34"/>
      <c r="J16" s="34"/>
      <c r="K16" s="34"/>
      <c r="L16" s="31">
        <v>31</v>
      </c>
      <c r="M16" s="31">
        <v>31</v>
      </c>
    </row>
    <row r="17" spans="1:13" s="32" customFormat="1" ht="13.5">
      <c r="A17" s="39" t="s">
        <v>24</v>
      </c>
      <c r="B17" s="33" t="s">
        <v>17</v>
      </c>
      <c r="C17" s="33" t="s">
        <v>25</v>
      </c>
      <c r="D17" s="29">
        <f t="shared" si="0"/>
        <v>7409.3</v>
      </c>
      <c r="E17" s="34">
        <f>6989.1+30+90.2</f>
        <v>7109.3</v>
      </c>
      <c r="F17" s="67">
        <f>200+100</f>
        <v>300</v>
      </c>
      <c r="G17" s="34"/>
      <c r="H17" s="34"/>
      <c r="I17" s="34"/>
      <c r="J17" s="34"/>
      <c r="K17" s="34"/>
      <c r="L17" s="31">
        <v>6995.6</v>
      </c>
      <c r="M17" s="31">
        <v>7002.3</v>
      </c>
    </row>
    <row r="18" spans="1:13" s="43" customFormat="1" ht="14.25">
      <c r="A18" s="40" t="s">
        <v>26</v>
      </c>
      <c r="B18" s="41" t="s">
        <v>27</v>
      </c>
      <c r="C18" s="41"/>
      <c r="D18" s="24">
        <f t="shared" si="0"/>
        <v>119.9</v>
      </c>
      <c r="E18" s="42">
        <f aca="true" t="shared" si="2" ref="E18:M18">E19</f>
        <v>119.9</v>
      </c>
      <c r="F18" s="68">
        <f t="shared" si="2"/>
        <v>0</v>
      </c>
      <c r="G18" s="42">
        <f t="shared" si="2"/>
        <v>0</v>
      </c>
      <c r="H18" s="42">
        <f t="shared" si="2"/>
        <v>0</v>
      </c>
      <c r="I18" s="42">
        <f t="shared" si="2"/>
        <v>0</v>
      </c>
      <c r="J18" s="42">
        <f t="shared" si="2"/>
        <v>0</v>
      </c>
      <c r="K18" s="42">
        <f t="shared" si="2"/>
        <v>0</v>
      </c>
      <c r="L18" s="42">
        <f t="shared" si="2"/>
        <v>123.5</v>
      </c>
      <c r="M18" s="42">
        <f t="shared" si="2"/>
        <v>127.6</v>
      </c>
    </row>
    <row r="19" spans="1:13" s="32" customFormat="1" ht="13.5">
      <c r="A19" s="27" t="s">
        <v>28</v>
      </c>
      <c r="B19" s="33" t="s">
        <v>27</v>
      </c>
      <c r="C19" s="33" t="s">
        <v>19</v>
      </c>
      <c r="D19" s="29">
        <f t="shared" si="0"/>
        <v>119.9</v>
      </c>
      <c r="E19" s="34">
        <v>119.9</v>
      </c>
      <c r="F19" s="67"/>
      <c r="G19" s="34"/>
      <c r="H19" s="34"/>
      <c r="I19" s="34"/>
      <c r="J19" s="34"/>
      <c r="K19" s="34"/>
      <c r="L19" s="31">
        <v>123.5</v>
      </c>
      <c r="M19" s="31">
        <v>127.6</v>
      </c>
    </row>
    <row r="20" spans="1:13" s="45" customFormat="1" ht="27">
      <c r="A20" s="40" t="s">
        <v>29</v>
      </c>
      <c r="B20" s="44" t="s">
        <v>19</v>
      </c>
      <c r="C20" s="44"/>
      <c r="D20" s="24">
        <f t="shared" si="0"/>
        <v>1150</v>
      </c>
      <c r="E20" s="42">
        <f aca="true" t="shared" si="3" ref="E20:M20">E21</f>
        <v>800</v>
      </c>
      <c r="F20" s="68">
        <f t="shared" si="3"/>
        <v>350</v>
      </c>
      <c r="G20" s="42">
        <f t="shared" si="3"/>
        <v>0</v>
      </c>
      <c r="H20" s="42">
        <f t="shared" si="3"/>
        <v>0</v>
      </c>
      <c r="I20" s="42">
        <f t="shared" si="3"/>
        <v>0</v>
      </c>
      <c r="J20" s="42">
        <f t="shared" si="3"/>
        <v>0</v>
      </c>
      <c r="K20" s="42">
        <f t="shared" si="3"/>
        <v>0</v>
      </c>
      <c r="L20" s="42">
        <f t="shared" si="3"/>
        <v>500</v>
      </c>
      <c r="M20" s="42">
        <f t="shared" si="3"/>
        <v>500</v>
      </c>
    </row>
    <row r="21" spans="1:13" s="46" customFormat="1" ht="41.25">
      <c r="A21" s="27" t="s">
        <v>30</v>
      </c>
      <c r="B21" s="37" t="s">
        <v>19</v>
      </c>
      <c r="C21" s="37" t="s">
        <v>31</v>
      </c>
      <c r="D21" s="29">
        <f t="shared" si="0"/>
        <v>1150</v>
      </c>
      <c r="E21" s="34">
        <f>300+300+200</f>
        <v>800</v>
      </c>
      <c r="F21" s="67">
        <f>200+150</f>
        <v>350</v>
      </c>
      <c r="G21" s="34"/>
      <c r="H21" s="34"/>
      <c r="I21" s="34"/>
      <c r="J21" s="34"/>
      <c r="K21" s="34"/>
      <c r="L21" s="31">
        <f>300+200</f>
        <v>500</v>
      </c>
      <c r="M21" s="31">
        <f>300+200</f>
        <v>500</v>
      </c>
    </row>
    <row r="22" spans="1:13" s="43" customFormat="1" ht="14.25">
      <c r="A22" s="47" t="s">
        <v>32</v>
      </c>
      <c r="B22" s="44" t="s">
        <v>21</v>
      </c>
      <c r="C22" s="48"/>
      <c r="D22" s="24">
        <f t="shared" si="0"/>
        <v>1434.8000000000002</v>
      </c>
      <c r="E22" s="42">
        <f aca="true" t="shared" si="4" ref="E22:M22">SUM(E23:E24)</f>
        <v>1434.8000000000002</v>
      </c>
      <c r="F22" s="68">
        <f t="shared" si="4"/>
        <v>0</v>
      </c>
      <c r="G22" s="42">
        <f t="shared" si="4"/>
        <v>0</v>
      </c>
      <c r="H22" s="42">
        <f t="shared" si="4"/>
        <v>0</v>
      </c>
      <c r="I22" s="42">
        <f t="shared" si="4"/>
        <v>0</v>
      </c>
      <c r="J22" s="42">
        <f t="shared" si="4"/>
        <v>0</v>
      </c>
      <c r="K22" s="42">
        <f t="shared" si="4"/>
        <v>0</v>
      </c>
      <c r="L22" s="42">
        <f t="shared" si="4"/>
        <v>1935.6999999999998</v>
      </c>
      <c r="M22" s="42">
        <f t="shared" si="4"/>
        <v>1820.9</v>
      </c>
    </row>
    <row r="23" spans="1:13" s="32" customFormat="1" ht="13.5">
      <c r="A23" s="39" t="s">
        <v>33</v>
      </c>
      <c r="B23" s="37" t="s">
        <v>21</v>
      </c>
      <c r="C23" s="49" t="s">
        <v>17</v>
      </c>
      <c r="D23" s="29">
        <f t="shared" si="0"/>
        <v>1434.8000000000002</v>
      </c>
      <c r="E23" s="34">
        <f>3034.8-1000-300-200-100</f>
        <v>1434.8000000000002</v>
      </c>
      <c r="F23" s="69"/>
      <c r="G23" s="34"/>
      <c r="H23" s="34"/>
      <c r="I23" s="34"/>
      <c r="J23" s="34"/>
      <c r="K23" s="34"/>
      <c r="L23" s="31">
        <f>2535.7-300-200-100</f>
        <v>1935.6999999999998</v>
      </c>
      <c r="M23" s="31">
        <f>2420.9-300-200-100</f>
        <v>1820.9</v>
      </c>
    </row>
    <row r="24" spans="1:13" s="32" customFormat="1" ht="13.5" hidden="1">
      <c r="A24" s="39" t="s">
        <v>34</v>
      </c>
      <c r="B24" s="37" t="s">
        <v>21</v>
      </c>
      <c r="C24" s="50">
        <v>12</v>
      </c>
      <c r="D24" s="29">
        <f t="shared" si="0"/>
        <v>0</v>
      </c>
      <c r="E24" s="34"/>
      <c r="F24" s="67"/>
      <c r="G24" s="34"/>
      <c r="H24" s="34"/>
      <c r="I24" s="34"/>
      <c r="J24" s="34"/>
      <c r="K24" s="34"/>
      <c r="L24" s="31"/>
      <c r="M24" s="31"/>
    </row>
    <row r="25" spans="1:13" s="43" customFormat="1" ht="14.25">
      <c r="A25" s="40" t="s">
        <v>35</v>
      </c>
      <c r="B25" s="44" t="s">
        <v>36</v>
      </c>
      <c r="C25" s="48"/>
      <c r="D25" s="24">
        <f t="shared" si="0"/>
        <v>8278.2</v>
      </c>
      <c r="E25" s="42">
        <f aca="true" t="shared" si="5" ref="E25:M25">E26+E28+E27</f>
        <v>6386.2</v>
      </c>
      <c r="F25" s="68">
        <f t="shared" si="5"/>
        <v>1892</v>
      </c>
      <c r="G25" s="42">
        <f t="shared" si="5"/>
        <v>0</v>
      </c>
      <c r="H25" s="42">
        <f t="shared" si="5"/>
        <v>0</v>
      </c>
      <c r="I25" s="42">
        <f t="shared" si="5"/>
        <v>0</v>
      </c>
      <c r="J25" s="42">
        <f t="shared" si="5"/>
        <v>0</v>
      </c>
      <c r="K25" s="42">
        <f t="shared" si="5"/>
        <v>0</v>
      </c>
      <c r="L25" s="42">
        <f t="shared" si="5"/>
        <v>6465.3</v>
      </c>
      <c r="M25" s="42">
        <f t="shared" si="5"/>
        <v>6546.7</v>
      </c>
    </row>
    <row r="26" spans="1:13" s="32" customFormat="1" ht="13.5">
      <c r="A26" s="51" t="s">
        <v>37</v>
      </c>
      <c r="B26" s="37" t="s">
        <v>36</v>
      </c>
      <c r="C26" s="49" t="s">
        <v>17</v>
      </c>
      <c r="D26" s="29">
        <f t="shared" si="0"/>
        <v>574</v>
      </c>
      <c r="E26" s="34">
        <v>74</v>
      </c>
      <c r="F26" s="67">
        <v>500</v>
      </c>
      <c r="G26" s="34"/>
      <c r="H26" s="34"/>
      <c r="I26" s="34"/>
      <c r="J26" s="34"/>
      <c r="K26" s="34"/>
      <c r="L26" s="31">
        <v>74</v>
      </c>
      <c r="M26" s="31">
        <v>74</v>
      </c>
    </row>
    <row r="27" spans="1:13" s="32" customFormat="1" ht="13.5">
      <c r="A27" s="51" t="s">
        <v>38</v>
      </c>
      <c r="B27" s="37" t="s">
        <v>36</v>
      </c>
      <c r="C27" s="37" t="s">
        <v>27</v>
      </c>
      <c r="D27" s="29">
        <f t="shared" si="0"/>
        <v>2092</v>
      </c>
      <c r="E27" s="34">
        <v>1200</v>
      </c>
      <c r="F27" s="67">
        <v>892</v>
      </c>
      <c r="G27" s="34"/>
      <c r="H27" s="34"/>
      <c r="I27" s="34"/>
      <c r="J27" s="34"/>
      <c r="K27" s="34"/>
      <c r="L27" s="31">
        <v>1200</v>
      </c>
      <c r="M27" s="31">
        <v>1200</v>
      </c>
    </row>
    <row r="28" spans="1:13" s="54" customFormat="1" ht="13.5">
      <c r="A28" s="52" t="s">
        <v>39</v>
      </c>
      <c r="B28" s="37" t="s">
        <v>36</v>
      </c>
      <c r="C28" s="37" t="s">
        <v>19</v>
      </c>
      <c r="D28" s="29">
        <f t="shared" si="0"/>
        <v>5612.2</v>
      </c>
      <c r="E28" s="29">
        <f>3812.2+1000+300</f>
        <v>5112.2</v>
      </c>
      <c r="F28" s="67">
        <v>500</v>
      </c>
      <c r="G28" s="29"/>
      <c r="H28" s="29"/>
      <c r="I28" s="29"/>
      <c r="J28" s="29"/>
      <c r="K28" s="29"/>
      <c r="L28" s="53">
        <f>3891.3+1000+300</f>
        <v>5191.3</v>
      </c>
      <c r="M28" s="53">
        <f>3972.7+1000+300</f>
        <v>5272.7</v>
      </c>
    </row>
    <row r="29" spans="1:13" s="56" customFormat="1" ht="14.25" hidden="1">
      <c r="A29" s="55" t="s">
        <v>40</v>
      </c>
      <c r="B29" s="44" t="s">
        <v>41</v>
      </c>
      <c r="C29" s="44"/>
      <c r="D29" s="29">
        <f t="shared" si="0"/>
        <v>0</v>
      </c>
      <c r="E29" s="24">
        <f aca="true" t="shared" si="6" ref="E29:M29">E30</f>
        <v>0</v>
      </c>
      <c r="F29" s="68">
        <f t="shared" si="6"/>
        <v>0</v>
      </c>
      <c r="G29" s="24">
        <f t="shared" si="6"/>
        <v>0</v>
      </c>
      <c r="H29" s="24">
        <f t="shared" si="6"/>
        <v>0</v>
      </c>
      <c r="I29" s="24">
        <f t="shared" si="6"/>
        <v>0</v>
      </c>
      <c r="J29" s="24">
        <f t="shared" si="6"/>
        <v>0</v>
      </c>
      <c r="K29" s="24">
        <f t="shared" si="6"/>
        <v>0</v>
      </c>
      <c r="L29" s="24">
        <f t="shared" si="6"/>
        <v>0</v>
      </c>
      <c r="M29" s="24">
        <f t="shared" si="6"/>
        <v>0</v>
      </c>
    </row>
    <row r="30" spans="1:13" s="54" customFormat="1" ht="13.5" hidden="1">
      <c r="A30" s="52" t="s">
        <v>42</v>
      </c>
      <c r="B30" s="37" t="s">
        <v>41</v>
      </c>
      <c r="C30" s="37" t="s">
        <v>36</v>
      </c>
      <c r="D30" s="29">
        <f t="shared" si="0"/>
        <v>0</v>
      </c>
      <c r="E30" s="29"/>
      <c r="F30" s="67"/>
      <c r="G30" s="29"/>
      <c r="H30" s="29"/>
      <c r="I30" s="29"/>
      <c r="J30" s="29"/>
      <c r="K30" s="29"/>
      <c r="L30" s="53"/>
      <c r="M30" s="53"/>
    </row>
    <row r="31" spans="1:13" s="56" customFormat="1" ht="14.25">
      <c r="A31" s="40" t="s">
        <v>43</v>
      </c>
      <c r="B31" s="41" t="s">
        <v>44</v>
      </c>
      <c r="C31" s="41"/>
      <c r="D31" s="24">
        <f t="shared" si="0"/>
        <v>6085.799999999999</v>
      </c>
      <c r="E31" s="24">
        <f aca="true" t="shared" si="7" ref="E31:M31">E32</f>
        <v>6084.4</v>
      </c>
      <c r="F31" s="68">
        <f t="shared" si="7"/>
        <v>1.4</v>
      </c>
      <c r="G31" s="24">
        <f t="shared" si="7"/>
        <v>0</v>
      </c>
      <c r="H31" s="24">
        <f t="shared" si="7"/>
        <v>0</v>
      </c>
      <c r="I31" s="24">
        <f t="shared" si="7"/>
        <v>0</v>
      </c>
      <c r="J31" s="24">
        <f t="shared" si="7"/>
        <v>0</v>
      </c>
      <c r="K31" s="24">
        <f t="shared" si="7"/>
        <v>0</v>
      </c>
      <c r="L31" s="24">
        <f t="shared" si="7"/>
        <v>6109</v>
      </c>
      <c r="M31" s="24">
        <f t="shared" si="7"/>
        <v>6147.7</v>
      </c>
    </row>
    <row r="32" spans="1:13" s="54" customFormat="1" ht="13.5">
      <c r="A32" s="27" t="s">
        <v>45</v>
      </c>
      <c r="B32" s="33" t="s">
        <v>44</v>
      </c>
      <c r="C32" s="33" t="s">
        <v>17</v>
      </c>
      <c r="D32" s="29">
        <f t="shared" si="0"/>
        <v>6085.799999999999</v>
      </c>
      <c r="E32" s="29">
        <f>6071.5+12.9</f>
        <v>6084.4</v>
      </c>
      <c r="F32" s="67">
        <f>1.4</f>
        <v>1.4</v>
      </c>
      <c r="G32" s="29"/>
      <c r="H32" s="29"/>
      <c r="I32" s="29"/>
      <c r="J32" s="29"/>
      <c r="K32" s="29"/>
      <c r="L32" s="53">
        <v>6109</v>
      </c>
      <c r="M32" s="53">
        <v>6147.7</v>
      </c>
    </row>
    <row r="33" spans="1:13" s="58" customFormat="1" ht="13.5">
      <c r="A33" s="40" t="s">
        <v>46</v>
      </c>
      <c r="B33" s="41" t="s">
        <v>31</v>
      </c>
      <c r="C33" s="41"/>
      <c r="D33" s="24">
        <f t="shared" si="0"/>
        <v>606.2</v>
      </c>
      <c r="E33" s="57">
        <f aca="true" t="shared" si="8" ref="E33:M33">E34+E35+E36</f>
        <v>550</v>
      </c>
      <c r="F33" s="70">
        <f t="shared" si="8"/>
        <v>56.2</v>
      </c>
      <c r="G33" s="57">
        <f t="shared" si="8"/>
        <v>0</v>
      </c>
      <c r="H33" s="57">
        <f t="shared" si="8"/>
        <v>0</v>
      </c>
      <c r="I33" s="57">
        <f t="shared" si="8"/>
        <v>0</v>
      </c>
      <c r="J33" s="57">
        <f t="shared" si="8"/>
        <v>0</v>
      </c>
      <c r="K33" s="57">
        <f t="shared" si="8"/>
        <v>0</v>
      </c>
      <c r="L33" s="57">
        <f t="shared" si="8"/>
        <v>277.3</v>
      </c>
      <c r="M33" s="57">
        <f t="shared" si="8"/>
        <v>250</v>
      </c>
    </row>
    <row r="34" spans="1:13" s="35" customFormat="1" ht="13.5">
      <c r="A34" s="27" t="s">
        <v>47</v>
      </c>
      <c r="B34" s="33" t="s">
        <v>31</v>
      </c>
      <c r="C34" s="33" t="s">
        <v>17</v>
      </c>
      <c r="D34" s="29">
        <f t="shared" si="0"/>
        <v>261.6</v>
      </c>
      <c r="E34" s="59">
        <v>250</v>
      </c>
      <c r="F34" s="71">
        <v>11.6</v>
      </c>
      <c r="G34" s="59"/>
      <c r="H34" s="59"/>
      <c r="I34" s="59"/>
      <c r="J34" s="59"/>
      <c r="K34" s="59"/>
      <c r="L34" s="31">
        <v>250</v>
      </c>
      <c r="M34" s="31">
        <v>250</v>
      </c>
    </row>
    <row r="35" spans="1:13" s="32" customFormat="1" ht="13.5">
      <c r="A35" s="60" t="s">
        <v>48</v>
      </c>
      <c r="B35" s="33" t="s">
        <v>31</v>
      </c>
      <c r="C35" s="33" t="s">
        <v>19</v>
      </c>
      <c r="D35" s="29">
        <f t="shared" si="0"/>
        <v>0</v>
      </c>
      <c r="E35" s="34">
        <v>0</v>
      </c>
      <c r="F35" s="67"/>
      <c r="G35" s="34"/>
      <c r="H35" s="34"/>
      <c r="I35" s="34"/>
      <c r="J35" s="34"/>
      <c r="K35" s="34"/>
      <c r="L35" s="31">
        <v>27.3</v>
      </c>
      <c r="M35" s="31">
        <v>0</v>
      </c>
    </row>
    <row r="36" spans="1:13" s="32" customFormat="1" ht="13.5">
      <c r="A36" s="60" t="s">
        <v>49</v>
      </c>
      <c r="B36" s="33" t="s">
        <v>31</v>
      </c>
      <c r="C36" s="33" t="s">
        <v>21</v>
      </c>
      <c r="D36" s="29">
        <f t="shared" si="0"/>
        <v>344.6</v>
      </c>
      <c r="E36" s="34">
        <v>300</v>
      </c>
      <c r="F36" s="67">
        <v>44.6</v>
      </c>
      <c r="G36" s="34"/>
      <c r="H36" s="34"/>
      <c r="I36" s="34"/>
      <c r="J36" s="34"/>
      <c r="K36" s="34"/>
      <c r="L36" s="31">
        <v>0</v>
      </c>
      <c r="M36" s="31">
        <v>0</v>
      </c>
    </row>
    <row r="37" spans="1:13" s="43" customFormat="1" ht="14.25">
      <c r="A37" s="40" t="s">
        <v>50</v>
      </c>
      <c r="B37" s="41" t="s">
        <v>23</v>
      </c>
      <c r="C37" s="41"/>
      <c r="D37" s="24">
        <f t="shared" si="0"/>
        <v>100</v>
      </c>
      <c r="E37" s="42">
        <f aca="true" t="shared" si="9" ref="E37:M37">E38</f>
        <v>100</v>
      </c>
      <c r="F37" s="68">
        <f t="shared" si="9"/>
        <v>0</v>
      </c>
      <c r="G37" s="42">
        <f t="shared" si="9"/>
        <v>0</v>
      </c>
      <c r="H37" s="42">
        <f t="shared" si="9"/>
        <v>0</v>
      </c>
      <c r="I37" s="42">
        <f t="shared" si="9"/>
        <v>0</v>
      </c>
      <c r="J37" s="42">
        <f t="shared" si="9"/>
        <v>0</v>
      </c>
      <c r="K37" s="42">
        <f t="shared" si="9"/>
        <v>0</v>
      </c>
      <c r="L37" s="42">
        <f t="shared" si="9"/>
        <v>100</v>
      </c>
      <c r="M37" s="42">
        <f t="shared" si="9"/>
        <v>100</v>
      </c>
    </row>
    <row r="38" spans="1:13" s="32" customFormat="1" ht="13.5">
      <c r="A38" s="39" t="s">
        <v>51</v>
      </c>
      <c r="B38" s="33" t="s">
        <v>23</v>
      </c>
      <c r="C38" s="33" t="s">
        <v>27</v>
      </c>
      <c r="D38" s="29">
        <f t="shared" si="0"/>
        <v>100</v>
      </c>
      <c r="E38" s="34">
        <v>100</v>
      </c>
      <c r="F38" s="67">
        <v>0</v>
      </c>
      <c r="G38" s="34"/>
      <c r="H38" s="34"/>
      <c r="I38" s="34"/>
      <c r="J38" s="34"/>
      <c r="K38" s="34"/>
      <c r="L38" s="31">
        <v>100</v>
      </c>
      <c r="M38" s="31">
        <v>100</v>
      </c>
    </row>
    <row r="39" spans="1:13" s="32" customFormat="1" ht="15">
      <c r="A39" s="61" t="s">
        <v>52</v>
      </c>
      <c r="B39" s="62"/>
      <c r="C39" s="63"/>
      <c r="D39" s="24">
        <f t="shared" si="0"/>
        <v>28039.699999999997</v>
      </c>
      <c r="E39" s="64">
        <f aca="true" t="shared" si="10" ref="E39:M39">SUM(E37+E33+E31+E25+E22+E20+E18+E13)+E29</f>
        <v>25440.1</v>
      </c>
      <c r="F39" s="65">
        <f t="shared" si="10"/>
        <v>2599.6</v>
      </c>
      <c r="G39" s="64">
        <f t="shared" si="10"/>
        <v>0</v>
      </c>
      <c r="H39" s="64">
        <f t="shared" si="10"/>
        <v>0</v>
      </c>
      <c r="I39" s="64">
        <f t="shared" si="10"/>
        <v>0</v>
      </c>
      <c r="J39" s="64">
        <f t="shared" si="10"/>
        <v>0</v>
      </c>
      <c r="K39" s="64">
        <f t="shared" si="10"/>
        <v>0</v>
      </c>
      <c r="L39" s="64">
        <f t="shared" si="10"/>
        <v>25379.6</v>
      </c>
      <c r="M39" s="64">
        <f t="shared" si="10"/>
        <v>25374.699999999997</v>
      </c>
    </row>
    <row r="41" spans="3:13" ht="12.75" hidden="1">
      <c r="C41" s="2" t="s">
        <v>53</v>
      </c>
      <c r="D41" s="66">
        <v>5173.91</v>
      </c>
      <c r="E41" s="66">
        <v>5173.91</v>
      </c>
      <c r="F41" s="66"/>
      <c r="G41" s="66"/>
      <c r="H41" s="66"/>
      <c r="I41" s="66"/>
      <c r="J41" s="66"/>
      <c r="K41" s="66"/>
      <c r="L41" s="66">
        <v>4765.71</v>
      </c>
      <c r="M41" s="66">
        <v>4844.81</v>
      </c>
    </row>
  </sheetData>
  <sheetProtection selectLockedCells="1" selectUnlockedCells="1"/>
  <mergeCells count="7">
    <mergeCell ref="A9:M9"/>
    <mergeCell ref="L1:M1"/>
    <mergeCell ref="D2:M2"/>
    <mergeCell ref="D3:M3"/>
    <mergeCell ref="L5:M5"/>
    <mergeCell ref="D6:M6"/>
    <mergeCell ref="D7:M7"/>
  </mergeCells>
  <printOptions/>
  <pageMargins left="0.5902777777777778" right="0.19652777777777777" top="0.4722222222222222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lubov</cp:lastModifiedBy>
  <dcterms:modified xsi:type="dcterms:W3CDTF">2022-03-17T11:45:20Z</dcterms:modified>
  <cp:category/>
  <cp:version/>
  <cp:contentType/>
  <cp:contentStatus/>
</cp:coreProperties>
</file>